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025"/>
  <workbookPr codeName="ThisWorkbook"/>
  <mc:AlternateContent xmlns:mc="http://schemas.openxmlformats.org/markup-compatibility/2006">
    <mc:Choice Requires="x15">
      <x15ac:absPath xmlns:x15ac="http://schemas.microsoft.com/office/spreadsheetml/2010/11/ac" url="C:\Users\Administrator\Desktop\网站\新建文件夹\新建文件夹\"/>
    </mc:Choice>
  </mc:AlternateContent>
  <xr:revisionPtr revIDLastSave="0" documentId="8_{227C7276-D5E5-42D0-B674-B60DD0E4460F}" xr6:coauthVersionLast="47" xr6:coauthVersionMax="47" xr10:uidLastSave="{00000000-0000-0000-0000-000000000000}"/>
  <bookViews>
    <workbookView xWindow="-120" yWindow="-120" windowWidth="29040" windowHeight="15840" xr2:uid="{00000000-000D-0000-FFFF-FFFF00000000}"/>
  </bookViews>
  <sheets>
    <sheet name="旅游商务系（A标）"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405" i="1" l="1"/>
  <c r="H404" i="1"/>
  <c r="D404" i="1"/>
  <c r="H403" i="1"/>
  <c r="D403" i="1"/>
  <c r="H402" i="1"/>
  <c r="D402" i="1"/>
  <c r="H401" i="1"/>
  <c r="D401" i="1"/>
  <c r="H400" i="1"/>
  <c r="D400" i="1"/>
  <c r="H399" i="1"/>
  <c r="D399" i="1"/>
  <c r="H398" i="1"/>
  <c r="D398" i="1"/>
  <c r="H397" i="1"/>
  <c r="H396" i="1"/>
  <c r="H395" i="1"/>
  <c r="H394" i="1"/>
  <c r="H393" i="1"/>
  <c r="H392" i="1"/>
  <c r="H391" i="1"/>
  <c r="H390" i="1"/>
  <c r="H389" i="1"/>
  <c r="D389" i="1"/>
  <c r="H388" i="1"/>
  <c r="D388" i="1"/>
  <c r="H387" i="1"/>
  <c r="D387" i="1"/>
  <c r="H386" i="1"/>
  <c r="D386" i="1"/>
  <c r="H385" i="1"/>
  <c r="H384" i="1"/>
  <c r="H383" i="1"/>
  <c r="H382" i="1"/>
  <c r="H381" i="1"/>
  <c r="H380" i="1"/>
  <c r="H379" i="1"/>
  <c r="H378" i="1"/>
  <c r="H377" i="1"/>
  <c r="H376" i="1"/>
  <c r="H375" i="1"/>
  <c r="H374" i="1"/>
  <c r="H373" i="1"/>
  <c r="H372" i="1"/>
  <c r="H371" i="1"/>
  <c r="H370" i="1"/>
  <c r="H369" i="1"/>
  <c r="H368" i="1"/>
  <c r="H367" i="1"/>
  <c r="H366" i="1"/>
  <c r="H365" i="1"/>
  <c r="H364" i="1"/>
  <c r="H363" i="1"/>
  <c r="H362" i="1"/>
  <c r="H361" i="1"/>
  <c r="H360" i="1"/>
  <c r="H359" i="1"/>
  <c r="H358" i="1"/>
  <c r="H357" i="1"/>
  <c r="H356" i="1"/>
  <c r="H355" i="1"/>
  <c r="H354" i="1"/>
  <c r="H353" i="1"/>
  <c r="H352" i="1"/>
  <c r="H351" i="1"/>
  <c r="H350" i="1"/>
  <c r="H349" i="1"/>
  <c r="H348" i="1"/>
  <c r="H347" i="1"/>
  <c r="H346" i="1"/>
  <c r="H345" i="1"/>
  <c r="H344" i="1"/>
  <c r="H343" i="1"/>
  <c r="H342" i="1"/>
  <c r="H341" i="1"/>
  <c r="H340" i="1"/>
  <c r="H339" i="1"/>
  <c r="H338" i="1"/>
  <c r="H337" i="1"/>
  <c r="H336" i="1"/>
  <c r="H335" i="1"/>
  <c r="H334" i="1"/>
  <c r="H333" i="1"/>
  <c r="H332" i="1"/>
  <c r="H331" i="1"/>
  <c r="H330" i="1"/>
  <c r="H329" i="1"/>
  <c r="H328" i="1"/>
  <c r="H327" i="1"/>
  <c r="H326" i="1"/>
  <c r="H325" i="1"/>
  <c r="H324" i="1"/>
  <c r="H323" i="1"/>
  <c r="H322" i="1"/>
  <c r="H321" i="1"/>
  <c r="H320" i="1"/>
  <c r="H319" i="1"/>
  <c r="H318" i="1"/>
  <c r="H317" i="1"/>
  <c r="H316" i="1"/>
  <c r="H315" i="1"/>
  <c r="H314" i="1"/>
  <c r="H313" i="1"/>
  <c r="H312" i="1"/>
  <c r="H311" i="1"/>
  <c r="H310" i="1"/>
  <c r="H309" i="1"/>
  <c r="D309" i="1"/>
  <c r="H308" i="1"/>
  <c r="D308" i="1"/>
  <c r="H307" i="1"/>
  <c r="D307" i="1"/>
  <c r="H306" i="1"/>
  <c r="D306" i="1"/>
  <c r="H305" i="1"/>
  <c r="D305" i="1"/>
  <c r="H304" i="1"/>
  <c r="D304" i="1"/>
  <c r="H303" i="1"/>
  <c r="D303" i="1"/>
  <c r="H302" i="1"/>
  <c r="H301" i="1"/>
  <c r="H300" i="1"/>
  <c r="H299" i="1"/>
  <c r="D299" i="1"/>
  <c r="H298" i="1"/>
  <c r="D298" i="1"/>
  <c r="H297" i="1"/>
  <c r="D297" i="1"/>
  <c r="H296" i="1"/>
  <c r="D296" i="1"/>
  <c r="H295" i="1"/>
  <c r="D295" i="1"/>
  <c r="H294" i="1"/>
  <c r="D294" i="1"/>
  <c r="H293" i="1"/>
  <c r="D293" i="1"/>
  <c r="H292" i="1"/>
  <c r="D292" i="1"/>
  <c r="H291" i="1"/>
  <c r="D291" i="1"/>
  <c r="H290" i="1"/>
  <c r="D290" i="1"/>
  <c r="H289" i="1"/>
  <c r="D289" i="1"/>
  <c r="H288" i="1"/>
  <c r="D288" i="1"/>
  <c r="H287" i="1"/>
  <c r="D287" i="1"/>
  <c r="H286" i="1"/>
  <c r="D286" i="1"/>
  <c r="H285" i="1"/>
  <c r="D285" i="1"/>
  <c r="H284" i="1"/>
  <c r="D284" i="1"/>
  <c r="H283" i="1"/>
  <c r="D283" i="1"/>
  <c r="H282" i="1"/>
  <c r="D282" i="1"/>
  <c r="H281" i="1"/>
  <c r="D281" i="1"/>
  <c r="H280" i="1"/>
  <c r="D280" i="1"/>
  <c r="H279" i="1"/>
  <c r="D279" i="1"/>
  <c r="H278" i="1"/>
  <c r="D278" i="1"/>
  <c r="H277" i="1"/>
  <c r="D277" i="1"/>
  <c r="H276" i="1"/>
  <c r="H275" i="1"/>
  <c r="H274" i="1"/>
  <c r="D274" i="1"/>
  <c r="H273" i="1"/>
  <c r="D273" i="1"/>
  <c r="H272" i="1"/>
  <c r="D272" i="1"/>
  <c r="H271" i="1"/>
  <c r="D271" i="1"/>
  <c r="H270" i="1"/>
  <c r="D270" i="1"/>
  <c r="H269" i="1"/>
  <c r="D269" i="1"/>
  <c r="H268" i="1"/>
  <c r="D268" i="1"/>
  <c r="H267" i="1"/>
  <c r="D267" i="1"/>
  <c r="H266" i="1"/>
  <c r="D266" i="1"/>
  <c r="H265" i="1"/>
  <c r="D265" i="1"/>
  <c r="H264" i="1"/>
  <c r="D264" i="1"/>
  <c r="H263" i="1"/>
  <c r="D263" i="1"/>
  <c r="H262" i="1"/>
  <c r="D262" i="1"/>
  <c r="H261" i="1"/>
  <c r="D261" i="1"/>
  <c r="H260" i="1"/>
  <c r="D260" i="1"/>
  <c r="H259" i="1"/>
  <c r="H258" i="1"/>
  <c r="D258" i="1"/>
  <c r="H257" i="1"/>
  <c r="D257" i="1"/>
  <c r="H256" i="1"/>
  <c r="D256" i="1"/>
  <c r="H255" i="1"/>
  <c r="D255" i="1"/>
  <c r="H254" i="1"/>
  <c r="D254" i="1"/>
  <c r="H253" i="1"/>
  <c r="D253" i="1"/>
  <c r="H252" i="1"/>
  <c r="D252" i="1"/>
  <c r="H251" i="1"/>
  <c r="D251" i="1"/>
  <c r="H250" i="1"/>
  <c r="D250" i="1"/>
  <c r="H249" i="1"/>
  <c r="D249" i="1"/>
  <c r="H248" i="1"/>
  <c r="D248" i="1"/>
  <c r="H247" i="1"/>
  <c r="H246" i="1"/>
  <c r="H245" i="1"/>
  <c r="H244" i="1"/>
  <c r="H243" i="1"/>
  <c r="H242" i="1"/>
  <c r="H241" i="1"/>
  <c r="H240" i="1"/>
  <c r="H239" i="1"/>
  <c r="H238" i="1"/>
  <c r="H237" i="1"/>
  <c r="H236" i="1"/>
  <c r="H235" i="1"/>
  <c r="H234" i="1"/>
  <c r="H233" i="1"/>
  <c r="H232" i="1"/>
  <c r="H231" i="1"/>
  <c r="H230" i="1"/>
  <c r="H229" i="1"/>
  <c r="H228" i="1"/>
  <c r="H227" i="1"/>
  <c r="H226" i="1"/>
  <c r="H225" i="1"/>
  <c r="H224" i="1"/>
  <c r="H223" i="1"/>
  <c r="H222" i="1"/>
  <c r="H221" i="1"/>
  <c r="H220" i="1"/>
  <c r="H219" i="1"/>
  <c r="H218" i="1"/>
  <c r="H217" i="1"/>
  <c r="H216" i="1"/>
  <c r="H215" i="1"/>
  <c r="H214" i="1"/>
  <c r="H213" i="1"/>
  <c r="H212" i="1"/>
  <c r="H211" i="1"/>
  <c r="H210" i="1"/>
  <c r="H209" i="1"/>
  <c r="H208" i="1"/>
  <c r="H207" i="1"/>
  <c r="H206" i="1"/>
  <c r="H205" i="1"/>
  <c r="H204" i="1"/>
  <c r="H203" i="1"/>
  <c r="H202" i="1"/>
  <c r="H201" i="1"/>
  <c r="H200" i="1"/>
  <c r="H199" i="1"/>
  <c r="H198" i="1"/>
  <c r="H197" i="1"/>
  <c r="H196" i="1"/>
  <c r="H195" i="1"/>
  <c r="H194" i="1"/>
  <c r="H193" i="1"/>
  <c r="H192" i="1"/>
  <c r="H191" i="1"/>
  <c r="H190" i="1"/>
  <c r="H189" i="1"/>
  <c r="H188" i="1"/>
  <c r="H187" i="1"/>
  <c r="H186" i="1"/>
  <c r="H185" i="1"/>
  <c r="H184" i="1"/>
  <c r="H183" i="1"/>
  <c r="H182" i="1"/>
  <c r="H181" i="1"/>
  <c r="H180" i="1"/>
  <c r="H179" i="1"/>
  <c r="H178" i="1"/>
  <c r="H177" i="1"/>
  <c r="H176" i="1"/>
  <c r="H175" i="1"/>
  <c r="H174" i="1"/>
  <c r="H173" i="1"/>
  <c r="H172" i="1"/>
  <c r="H171" i="1"/>
  <c r="H170" i="1"/>
  <c r="H169" i="1"/>
  <c r="H168" i="1"/>
  <c r="H167" i="1"/>
  <c r="H166" i="1"/>
  <c r="H165" i="1"/>
  <c r="H164" i="1"/>
  <c r="H163" i="1"/>
  <c r="H162" i="1"/>
  <c r="H161" i="1"/>
  <c r="H160" i="1"/>
  <c r="H159" i="1"/>
  <c r="H158" i="1"/>
  <c r="H157" i="1"/>
  <c r="H156" i="1"/>
  <c r="H155" i="1"/>
  <c r="H154" i="1"/>
  <c r="H153" i="1"/>
  <c r="H152" i="1"/>
  <c r="H151" i="1"/>
  <c r="H150" i="1"/>
  <c r="H149" i="1"/>
  <c r="H148" i="1"/>
  <c r="H147" i="1"/>
  <c r="H146" i="1"/>
  <c r="H145" i="1"/>
  <c r="H144" i="1"/>
  <c r="H143" i="1"/>
  <c r="H142" i="1"/>
  <c r="H141" i="1"/>
  <c r="H140" i="1"/>
  <c r="H139" i="1"/>
  <c r="H138" i="1"/>
  <c r="H137" i="1"/>
  <c r="H136" i="1"/>
  <c r="H135" i="1"/>
  <c r="H134" i="1"/>
  <c r="H133" i="1"/>
  <c r="H132" i="1"/>
  <c r="H131" i="1"/>
  <c r="H130" i="1"/>
  <c r="H128" i="1"/>
  <c r="H127" i="1"/>
  <c r="H126" i="1"/>
  <c r="H125" i="1"/>
  <c r="H124" i="1"/>
  <c r="H123" i="1"/>
  <c r="H122" i="1"/>
  <c r="H121" i="1"/>
  <c r="H120" i="1"/>
  <c r="H119" i="1"/>
  <c r="H118" i="1"/>
  <c r="H117" i="1"/>
  <c r="H116" i="1"/>
  <c r="H115" i="1"/>
  <c r="H114" i="1"/>
  <c r="H113" i="1"/>
  <c r="H112" i="1"/>
  <c r="H111" i="1"/>
  <c r="H110" i="1"/>
  <c r="H109" i="1"/>
  <c r="H108" i="1"/>
  <c r="H107" i="1"/>
  <c r="H106" i="1"/>
  <c r="H105" i="1"/>
  <c r="H104" i="1"/>
  <c r="H103" i="1"/>
  <c r="H102" i="1"/>
  <c r="H101" i="1"/>
  <c r="H100" i="1"/>
  <c r="H99" i="1"/>
  <c r="D99" i="1"/>
  <c r="H98" i="1"/>
  <c r="H97" i="1"/>
  <c r="H96" i="1"/>
  <c r="H95" i="1"/>
  <c r="H94" i="1"/>
  <c r="H93" i="1"/>
  <c r="H92" i="1"/>
  <c r="D92" i="1"/>
  <c r="H91" i="1"/>
  <c r="H90" i="1"/>
  <c r="H89" i="1"/>
  <c r="H88" i="1"/>
  <c r="D88" i="1"/>
  <c r="H87" i="1"/>
  <c r="H86" i="1"/>
  <c r="D86" i="1"/>
  <c r="H85" i="1"/>
  <c r="H84" i="1"/>
  <c r="H83" i="1"/>
  <c r="H82" i="1"/>
  <c r="H81" i="1"/>
  <c r="H80" i="1"/>
  <c r="H79" i="1"/>
  <c r="H78" i="1"/>
  <c r="H77" i="1"/>
  <c r="H76" i="1"/>
  <c r="H75" i="1"/>
  <c r="H74" i="1"/>
  <c r="H73" i="1"/>
  <c r="H72" i="1"/>
  <c r="H71" i="1"/>
  <c r="H70" i="1"/>
  <c r="H69" i="1"/>
  <c r="H68" i="1"/>
  <c r="H67" i="1"/>
  <c r="H66" i="1"/>
  <c r="H65" i="1"/>
  <c r="H64" i="1"/>
  <c r="H63" i="1"/>
  <c r="H62" i="1"/>
  <c r="H61" i="1"/>
  <c r="H60" i="1"/>
  <c r="H59" i="1"/>
  <c r="H58" i="1"/>
  <c r="H57" i="1"/>
  <c r="H56" i="1"/>
  <c r="H55" i="1"/>
  <c r="H54" i="1"/>
  <c r="H53" i="1"/>
  <c r="H52" i="1"/>
  <c r="H51" i="1"/>
  <c r="H50" i="1"/>
  <c r="H49" i="1"/>
  <c r="H48" i="1"/>
  <c r="H47" i="1"/>
  <c r="H46" i="1"/>
  <c r="H45" i="1"/>
  <c r="H44" i="1"/>
  <c r="H43" i="1"/>
  <c r="H42" i="1"/>
  <c r="H41" i="1"/>
  <c r="H40" i="1"/>
  <c r="H39" i="1"/>
  <c r="H38" i="1"/>
  <c r="H37" i="1"/>
  <c r="H36" i="1"/>
  <c r="H35" i="1"/>
  <c r="H34" i="1"/>
  <c r="H33" i="1"/>
  <c r="H32" i="1"/>
  <c r="H31" i="1"/>
  <c r="H30" i="1"/>
  <c r="H29" i="1"/>
  <c r="H28" i="1"/>
  <c r="H27" i="1"/>
  <c r="H26" i="1"/>
  <c r="H25" i="1"/>
  <c r="H24" i="1"/>
  <c r="H23" i="1"/>
  <c r="H22" i="1"/>
  <c r="H21" i="1"/>
  <c r="H20" i="1"/>
  <c r="H19" i="1"/>
  <c r="H18" i="1"/>
  <c r="H17" i="1"/>
  <c r="H16" i="1"/>
  <c r="H15" i="1"/>
  <c r="H14" i="1"/>
  <c r="H13" i="1"/>
  <c r="H12" i="1"/>
  <c r="H11" i="1"/>
  <c r="H10" i="1"/>
  <c r="H9" i="1"/>
  <c r="H8" i="1"/>
  <c r="H7" i="1"/>
  <c r="H6" i="1"/>
  <c r="H5" i="1"/>
  <c r="H4" i="1"/>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4098" name="ID_30B1E7D48F544068956EA96D6E57C886"/>
        <xdr:cNvPicPr>
          <a:picLocks noChangeAspect="1"/>
        </xdr:cNvPicPr>
      </xdr:nvPicPr>
      <xdr:blipFill>
        <a:blip r:embed="rId1"/>
        <a:stretch>
          <a:fillRect/>
        </a:stretch>
      </xdr:blipFill>
      <xdr:spPr>
        <a:xfrm>
          <a:off x="4021455" y="1717675"/>
          <a:ext cx="645160" cy="622300"/>
        </a:xfrm>
        <a:prstGeom prst="rect">
          <a:avLst/>
        </a:prstGeom>
        <a:noFill/>
        <a:ln w="9525">
          <a:noFill/>
        </a:ln>
      </xdr:spPr>
    </xdr:pic>
  </etc:cellImage>
  <etc:cellImage>
    <xdr:pic>
      <xdr:nvPicPr>
        <xdr:cNvPr id="6" name="ID_C0C623DD939249949A80C8A831F3986A"/>
        <xdr:cNvPicPr>
          <a:picLocks noChangeAspect="1"/>
        </xdr:cNvPicPr>
      </xdr:nvPicPr>
      <xdr:blipFill>
        <a:blip r:embed="rId2"/>
        <a:stretch>
          <a:fillRect/>
        </a:stretch>
      </xdr:blipFill>
      <xdr:spPr>
        <a:xfrm>
          <a:off x="3632200" y="23470870"/>
          <a:ext cx="379095" cy="324485"/>
        </a:xfrm>
        <a:prstGeom prst="rect">
          <a:avLst/>
        </a:prstGeom>
        <a:noFill/>
        <a:ln w="9525">
          <a:noFill/>
        </a:ln>
      </xdr:spPr>
    </xdr:pic>
  </etc:cellImage>
  <etc:cellImage>
    <xdr:pic>
      <xdr:nvPicPr>
        <xdr:cNvPr id="4162" name="ID_84C18FDBDE364B209788B8A1EFDA938F" descr="图片包含 游戏机, 小, 关, 桌子&#10;&#10;描述已自动生成"/>
        <xdr:cNvPicPr>
          <a:picLocks noChangeAspect="1"/>
        </xdr:cNvPicPr>
      </xdr:nvPicPr>
      <xdr:blipFill>
        <a:blip r:embed="rId3"/>
        <a:stretch>
          <a:fillRect/>
        </a:stretch>
      </xdr:blipFill>
      <xdr:spPr>
        <a:xfrm>
          <a:off x="4057650" y="38167310"/>
          <a:ext cx="558165" cy="545465"/>
        </a:xfrm>
        <a:prstGeom prst="rect">
          <a:avLst/>
        </a:prstGeom>
        <a:noFill/>
        <a:ln w="9525">
          <a:noFill/>
        </a:ln>
      </xdr:spPr>
    </xdr:pic>
  </etc:cellImage>
  <etc:cellImage>
    <xdr:pic>
      <xdr:nvPicPr>
        <xdr:cNvPr id="4097" name="ID_6E5EF0C9C0E04239B1996A3373ECEF52"/>
        <xdr:cNvPicPr>
          <a:picLocks noChangeAspect="1"/>
        </xdr:cNvPicPr>
      </xdr:nvPicPr>
      <xdr:blipFill>
        <a:blip r:embed="rId4"/>
        <a:stretch>
          <a:fillRect/>
        </a:stretch>
      </xdr:blipFill>
      <xdr:spPr>
        <a:xfrm rot="-10800000" flipV="1">
          <a:off x="4006850" y="1119505"/>
          <a:ext cx="572135" cy="546100"/>
        </a:xfrm>
        <a:prstGeom prst="rect">
          <a:avLst/>
        </a:prstGeom>
        <a:noFill/>
        <a:ln w="9525">
          <a:noFill/>
        </a:ln>
      </xdr:spPr>
    </xdr:pic>
  </etc:cellImage>
  <etc:cellImage>
    <xdr:pic>
      <xdr:nvPicPr>
        <xdr:cNvPr id="1029" name="ID_CA8B498E57DE41BBB79CCC157F99C918"/>
        <xdr:cNvPicPr>
          <a:picLocks noChangeAspect="1"/>
        </xdr:cNvPicPr>
      </xdr:nvPicPr>
      <xdr:blipFill>
        <a:blip r:embed="rId5"/>
        <a:stretch>
          <a:fillRect/>
        </a:stretch>
      </xdr:blipFill>
      <xdr:spPr>
        <a:xfrm>
          <a:off x="4182110" y="20914360"/>
          <a:ext cx="436880" cy="583565"/>
        </a:xfrm>
        <a:prstGeom prst="rect">
          <a:avLst/>
        </a:prstGeom>
        <a:noFill/>
        <a:ln w="9525">
          <a:noFill/>
        </a:ln>
      </xdr:spPr>
    </xdr:pic>
  </etc:cellImage>
  <etc:cellImage>
    <xdr:pic>
      <xdr:nvPicPr>
        <xdr:cNvPr id="1030" name="ID_219FB277B7004A9C91BB0D609E303828"/>
        <xdr:cNvPicPr>
          <a:picLocks noChangeAspect="1"/>
        </xdr:cNvPicPr>
      </xdr:nvPicPr>
      <xdr:blipFill>
        <a:blip r:embed="rId6"/>
        <a:stretch>
          <a:fillRect/>
        </a:stretch>
      </xdr:blipFill>
      <xdr:spPr>
        <a:xfrm>
          <a:off x="3014345" y="21956395"/>
          <a:ext cx="558800" cy="424815"/>
        </a:xfrm>
        <a:prstGeom prst="rect">
          <a:avLst/>
        </a:prstGeom>
        <a:noFill/>
        <a:ln w="9525">
          <a:noFill/>
        </a:ln>
      </xdr:spPr>
    </xdr:pic>
  </etc:cellImage>
  <etc:cellImage>
    <xdr:pic>
      <xdr:nvPicPr>
        <xdr:cNvPr id="4157" name="ID_7FCFE0887D6443C78B0EA7FF4A77754F" descr="图片包含 游戏机, 文字&#10;&#10;描述已自动生成"/>
        <xdr:cNvPicPr>
          <a:picLocks noChangeAspect="1"/>
        </xdr:cNvPicPr>
      </xdr:nvPicPr>
      <xdr:blipFill>
        <a:blip r:embed="rId7"/>
        <a:stretch>
          <a:fillRect/>
        </a:stretch>
      </xdr:blipFill>
      <xdr:spPr>
        <a:xfrm>
          <a:off x="4107180" y="27967940"/>
          <a:ext cx="584835" cy="584835"/>
        </a:xfrm>
        <a:prstGeom prst="rect">
          <a:avLst/>
        </a:prstGeom>
        <a:noFill/>
        <a:ln w="9525">
          <a:noFill/>
        </a:ln>
      </xdr:spPr>
    </xdr:pic>
  </etc:cellImage>
  <etc:cellImage>
    <xdr:pic>
      <xdr:nvPicPr>
        <xdr:cNvPr id="4160" name="ID_A85C6869B30B4697BF59C699A95F2764" descr="图片包含 日程表&#10;&#10;描述已自动生成"/>
        <xdr:cNvPicPr>
          <a:picLocks noChangeAspect="1"/>
        </xdr:cNvPicPr>
      </xdr:nvPicPr>
      <xdr:blipFill>
        <a:blip r:embed="rId8"/>
        <a:stretch>
          <a:fillRect/>
        </a:stretch>
      </xdr:blipFill>
      <xdr:spPr>
        <a:xfrm>
          <a:off x="4095750" y="29265245"/>
          <a:ext cx="558165" cy="532765"/>
        </a:xfrm>
        <a:prstGeom prst="rect">
          <a:avLst/>
        </a:prstGeom>
        <a:noFill/>
        <a:ln w="9525">
          <a:noFill/>
        </a:ln>
      </xdr:spPr>
    </xdr:pic>
  </etc:cellImage>
  <etc:cellImage>
    <xdr:pic>
      <xdr:nvPicPr>
        <xdr:cNvPr id="1032" name="ID_C6D10950E1B542F9989C6AC6CFD19453"/>
        <xdr:cNvPicPr>
          <a:picLocks noChangeAspect="1"/>
        </xdr:cNvPicPr>
      </xdr:nvPicPr>
      <xdr:blipFill>
        <a:blip r:embed="rId9"/>
        <a:stretch>
          <a:fillRect/>
        </a:stretch>
      </xdr:blipFill>
      <xdr:spPr>
        <a:xfrm>
          <a:off x="3162300" y="25586690"/>
          <a:ext cx="647700" cy="449580"/>
        </a:xfrm>
        <a:prstGeom prst="rect">
          <a:avLst/>
        </a:prstGeom>
        <a:noFill/>
        <a:ln w="9525">
          <a:noFill/>
        </a:ln>
      </xdr:spPr>
    </xdr:pic>
  </etc:cellImage>
  <etc:cellImage>
    <xdr:pic>
      <xdr:nvPicPr>
        <xdr:cNvPr id="4103" name="ID_169CC1C39941406EB9944C5297176715"/>
        <xdr:cNvPicPr>
          <a:picLocks noChangeAspect="1"/>
        </xdr:cNvPicPr>
      </xdr:nvPicPr>
      <xdr:blipFill>
        <a:blip r:embed="rId10"/>
        <a:stretch>
          <a:fillRect/>
        </a:stretch>
      </xdr:blipFill>
      <xdr:spPr>
        <a:xfrm>
          <a:off x="3561715" y="7280910"/>
          <a:ext cx="534035" cy="508000"/>
        </a:xfrm>
        <a:prstGeom prst="rect">
          <a:avLst/>
        </a:prstGeom>
        <a:noFill/>
        <a:ln w="9525">
          <a:noFill/>
        </a:ln>
      </xdr:spPr>
    </xdr:pic>
  </etc:cellImage>
  <etc:cellImage>
    <xdr:pic>
      <xdr:nvPicPr>
        <xdr:cNvPr id="4104" name="ID_CDCBF54B9DCF4370BEB0F9BAE3DB9467"/>
        <xdr:cNvPicPr>
          <a:picLocks noChangeAspect="1"/>
        </xdr:cNvPicPr>
      </xdr:nvPicPr>
      <xdr:blipFill>
        <a:blip r:embed="rId11"/>
        <a:stretch>
          <a:fillRect/>
        </a:stretch>
      </xdr:blipFill>
      <xdr:spPr>
        <a:xfrm>
          <a:off x="3638550" y="6633210"/>
          <a:ext cx="431800" cy="508635"/>
        </a:xfrm>
        <a:prstGeom prst="rect">
          <a:avLst/>
        </a:prstGeom>
        <a:noFill/>
        <a:ln w="9525">
          <a:noFill/>
        </a:ln>
      </xdr:spPr>
    </xdr:pic>
  </etc:cellImage>
  <etc:cellImage>
    <xdr:pic>
      <xdr:nvPicPr>
        <xdr:cNvPr id="4108" name="ID_23672A0D04724492A13B2739C45F40B9"/>
        <xdr:cNvPicPr>
          <a:picLocks noChangeAspect="1"/>
        </xdr:cNvPicPr>
      </xdr:nvPicPr>
      <xdr:blipFill>
        <a:blip r:embed="rId12"/>
        <a:stretch>
          <a:fillRect/>
        </a:stretch>
      </xdr:blipFill>
      <xdr:spPr>
        <a:xfrm>
          <a:off x="4095750" y="2377440"/>
          <a:ext cx="508635" cy="495935"/>
        </a:xfrm>
        <a:prstGeom prst="rect">
          <a:avLst/>
        </a:prstGeom>
        <a:noFill/>
        <a:ln w="9525">
          <a:noFill/>
        </a:ln>
      </xdr:spPr>
    </xdr:pic>
  </etc:cellImage>
  <etc:cellImage>
    <xdr:pic>
      <xdr:nvPicPr>
        <xdr:cNvPr id="4154" name="ID_BBCD02D930CD4C039E3ABDCD82D53558" descr="手上拿着刀&#10;&#10;中度可信度描述已自动生成"/>
        <xdr:cNvPicPr>
          <a:picLocks noChangeAspect="1"/>
        </xdr:cNvPicPr>
      </xdr:nvPicPr>
      <xdr:blipFill>
        <a:blip r:embed="rId13"/>
        <a:stretch>
          <a:fillRect/>
        </a:stretch>
      </xdr:blipFill>
      <xdr:spPr>
        <a:xfrm>
          <a:off x="4119880" y="27345005"/>
          <a:ext cx="534035" cy="508635"/>
        </a:xfrm>
        <a:prstGeom prst="rect">
          <a:avLst/>
        </a:prstGeom>
        <a:noFill/>
        <a:ln w="9525">
          <a:noFill/>
        </a:ln>
      </xdr:spPr>
    </xdr:pic>
  </etc:cellImage>
  <etc:cellImage>
    <xdr:pic>
      <xdr:nvPicPr>
        <xdr:cNvPr id="4099" name="ID_648D2462FF93483DB34FC9EFED563FE6"/>
        <xdr:cNvPicPr>
          <a:picLocks noChangeAspect="1"/>
        </xdr:cNvPicPr>
      </xdr:nvPicPr>
      <xdr:blipFill>
        <a:blip r:embed="rId14"/>
        <a:stretch>
          <a:fillRect/>
        </a:stretch>
      </xdr:blipFill>
      <xdr:spPr>
        <a:xfrm>
          <a:off x="3780790" y="2921000"/>
          <a:ext cx="393700" cy="467995"/>
        </a:xfrm>
        <a:prstGeom prst="rect">
          <a:avLst/>
        </a:prstGeom>
        <a:noFill/>
        <a:ln w="9525">
          <a:noFill/>
        </a:ln>
      </xdr:spPr>
    </xdr:pic>
  </etc:cellImage>
  <etc:cellImage>
    <xdr:pic>
      <xdr:nvPicPr>
        <xdr:cNvPr id="4100" name="ID_E7216C2087F5475281596BC40E83E23E"/>
        <xdr:cNvPicPr>
          <a:picLocks noChangeAspect="1"/>
        </xdr:cNvPicPr>
      </xdr:nvPicPr>
      <xdr:blipFill>
        <a:blip r:embed="rId15"/>
        <a:stretch>
          <a:fillRect/>
        </a:stretch>
      </xdr:blipFill>
      <xdr:spPr>
        <a:xfrm>
          <a:off x="4267200" y="3428365"/>
          <a:ext cx="468630" cy="598170"/>
        </a:xfrm>
        <a:prstGeom prst="rect">
          <a:avLst/>
        </a:prstGeom>
        <a:noFill/>
        <a:ln w="9525">
          <a:noFill/>
        </a:ln>
      </xdr:spPr>
    </xdr:pic>
  </etc:cellImage>
  <etc:cellImage>
    <xdr:pic>
      <xdr:nvPicPr>
        <xdr:cNvPr id="4129" name="ID_6D1F601F672841539A60DBE502C16E2F" descr="日程表&#10;&#10;中度可信度描述已自动生成"/>
        <xdr:cNvPicPr>
          <a:picLocks noChangeAspect="1"/>
        </xdr:cNvPicPr>
      </xdr:nvPicPr>
      <xdr:blipFill>
        <a:blip r:embed="rId16"/>
        <a:stretch>
          <a:fillRect/>
        </a:stretch>
      </xdr:blipFill>
      <xdr:spPr>
        <a:xfrm>
          <a:off x="4262120" y="19117310"/>
          <a:ext cx="534035" cy="495935"/>
        </a:xfrm>
        <a:prstGeom prst="rect">
          <a:avLst/>
        </a:prstGeom>
        <a:noFill/>
        <a:ln w="9525">
          <a:noFill/>
        </a:ln>
      </xdr:spPr>
    </xdr:pic>
  </etc:cellImage>
  <etc:cellImage>
    <xdr:pic>
      <xdr:nvPicPr>
        <xdr:cNvPr id="4101" name="ID_CA66318909A144A19E351EA7DEE407DE"/>
        <xdr:cNvPicPr>
          <a:picLocks noChangeAspect="1"/>
        </xdr:cNvPicPr>
      </xdr:nvPicPr>
      <xdr:blipFill>
        <a:blip r:embed="rId17"/>
        <a:stretch>
          <a:fillRect/>
        </a:stretch>
      </xdr:blipFill>
      <xdr:spPr>
        <a:xfrm>
          <a:off x="4057650" y="4105910"/>
          <a:ext cx="417830" cy="545465"/>
        </a:xfrm>
        <a:prstGeom prst="rect">
          <a:avLst/>
        </a:prstGeom>
        <a:noFill/>
        <a:ln w="9525">
          <a:noFill/>
        </a:ln>
      </xdr:spPr>
    </xdr:pic>
  </etc:cellImage>
  <etc:cellImage>
    <xdr:pic>
      <xdr:nvPicPr>
        <xdr:cNvPr id="4121" name="ID_95E035984EF14670ADCEEFE41C064FA2" descr="图示&#10;&#10;描述已自动生成"/>
        <xdr:cNvPicPr>
          <a:picLocks noChangeAspect="1"/>
        </xdr:cNvPicPr>
      </xdr:nvPicPr>
      <xdr:blipFill>
        <a:blip r:embed="rId18"/>
        <a:stretch>
          <a:fillRect/>
        </a:stretch>
      </xdr:blipFill>
      <xdr:spPr>
        <a:xfrm>
          <a:off x="4083050" y="15267940"/>
          <a:ext cx="457835" cy="558165"/>
        </a:xfrm>
        <a:prstGeom prst="rect">
          <a:avLst/>
        </a:prstGeom>
        <a:noFill/>
        <a:ln w="9525">
          <a:noFill/>
        </a:ln>
      </xdr:spPr>
    </xdr:pic>
  </etc:cellImage>
  <etc:cellImage>
    <xdr:pic>
      <xdr:nvPicPr>
        <xdr:cNvPr id="4107" name="ID_1878780B451048C19B340F7A0CF1F8D9"/>
        <xdr:cNvPicPr>
          <a:picLocks noChangeAspect="1"/>
        </xdr:cNvPicPr>
      </xdr:nvPicPr>
      <xdr:blipFill>
        <a:blip r:embed="rId19"/>
        <a:stretch>
          <a:fillRect/>
        </a:stretch>
      </xdr:blipFill>
      <xdr:spPr>
        <a:xfrm>
          <a:off x="4032250" y="4740910"/>
          <a:ext cx="431800" cy="520700"/>
        </a:xfrm>
        <a:prstGeom prst="rect">
          <a:avLst/>
        </a:prstGeom>
        <a:noFill/>
        <a:ln w="9525">
          <a:noFill/>
        </a:ln>
      </xdr:spPr>
    </xdr:pic>
  </etc:cellImage>
  <etc:cellImage>
    <xdr:pic>
      <xdr:nvPicPr>
        <xdr:cNvPr id="4202" name="ID_9B8F08450AAB4BC08A11AB84F94542C0"/>
        <xdr:cNvPicPr>
          <a:picLocks noChangeAspect="1"/>
        </xdr:cNvPicPr>
      </xdr:nvPicPr>
      <xdr:blipFill>
        <a:blip r:embed="rId20"/>
        <a:stretch>
          <a:fillRect/>
        </a:stretch>
      </xdr:blipFill>
      <xdr:spPr>
        <a:xfrm>
          <a:off x="3629025" y="67733545"/>
          <a:ext cx="1150620" cy="1173480"/>
        </a:xfrm>
        <a:prstGeom prst="rect">
          <a:avLst/>
        </a:prstGeom>
        <a:noFill/>
        <a:ln w="9525">
          <a:noFill/>
        </a:ln>
      </xdr:spPr>
    </xdr:pic>
  </etc:cellImage>
  <etc:cellImage>
    <xdr:pic>
      <xdr:nvPicPr>
        <xdr:cNvPr id="4109" name="ID_BA7E2D2C51624946960F301FC1825463" descr="图片包含 游戏机, 食物&#10;&#10;描述已自动生成"/>
        <xdr:cNvPicPr>
          <a:picLocks noChangeAspect="1"/>
        </xdr:cNvPicPr>
      </xdr:nvPicPr>
      <xdr:blipFill>
        <a:blip r:embed="rId21"/>
        <a:stretch>
          <a:fillRect/>
        </a:stretch>
      </xdr:blipFill>
      <xdr:spPr>
        <a:xfrm>
          <a:off x="3994150" y="5363210"/>
          <a:ext cx="508635" cy="483870"/>
        </a:xfrm>
        <a:prstGeom prst="rect">
          <a:avLst/>
        </a:prstGeom>
        <a:noFill/>
        <a:ln w="9525">
          <a:noFill/>
        </a:ln>
      </xdr:spPr>
    </xdr:pic>
  </etc:cellImage>
  <etc:cellImage>
    <xdr:pic>
      <xdr:nvPicPr>
        <xdr:cNvPr id="4102" name="ID_E89314939E6C49DCAA55066B5B854505"/>
        <xdr:cNvPicPr>
          <a:picLocks noChangeAspect="1"/>
        </xdr:cNvPicPr>
      </xdr:nvPicPr>
      <xdr:blipFill>
        <a:blip r:embed="rId22"/>
        <a:stretch>
          <a:fillRect/>
        </a:stretch>
      </xdr:blipFill>
      <xdr:spPr>
        <a:xfrm>
          <a:off x="3942715" y="5946140"/>
          <a:ext cx="558165" cy="545465"/>
        </a:xfrm>
        <a:prstGeom prst="rect">
          <a:avLst/>
        </a:prstGeom>
        <a:noFill/>
        <a:ln w="9525">
          <a:noFill/>
        </a:ln>
      </xdr:spPr>
    </xdr:pic>
  </etc:cellImage>
  <etc:cellImage>
    <xdr:pic>
      <xdr:nvPicPr>
        <xdr:cNvPr id="4106" name="ID_D250CD2D62CA478882DC1B550FC537A3"/>
        <xdr:cNvPicPr>
          <a:picLocks noChangeAspect="1"/>
        </xdr:cNvPicPr>
      </xdr:nvPicPr>
      <xdr:blipFill>
        <a:blip r:embed="rId23"/>
        <a:stretch>
          <a:fillRect/>
        </a:stretch>
      </xdr:blipFill>
      <xdr:spPr>
        <a:xfrm>
          <a:off x="3589020" y="8282940"/>
          <a:ext cx="596265" cy="597535"/>
        </a:xfrm>
        <a:prstGeom prst="rect">
          <a:avLst/>
        </a:prstGeom>
        <a:noFill/>
        <a:ln w="9525">
          <a:noFill/>
        </a:ln>
      </xdr:spPr>
    </xdr:pic>
  </etc:cellImage>
  <etc:cellImage>
    <xdr:pic>
      <xdr:nvPicPr>
        <xdr:cNvPr id="4110" name="ID_50BFC64F2D0E49B9A0965C0B685A9C71" descr="图片包含 室内, 桌子, 食物, 游戏机&#10;&#10;描述已自动生成"/>
        <xdr:cNvPicPr>
          <a:picLocks noChangeAspect="1"/>
        </xdr:cNvPicPr>
      </xdr:nvPicPr>
      <xdr:blipFill>
        <a:blip r:embed="rId24"/>
        <a:stretch>
          <a:fillRect/>
        </a:stretch>
      </xdr:blipFill>
      <xdr:spPr>
        <a:xfrm>
          <a:off x="3968115" y="8905240"/>
          <a:ext cx="534670" cy="585470"/>
        </a:xfrm>
        <a:prstGeom prst="rect">
          <a:avLst/>
        </a:prstGeom>
        <a:noFill/>
        <a:ln w="9525">
          <a:noFill/>
        </a:ln>
      </xdr:spPr>
    </xdr:pic>
  </etc:cellImage>
  <etc:cellImage>
    <xdr:pic>
      <xdr:nvPicPr>
        <xdr:cNvPr id="4131" name="ID_872DEDC397FD464C9B2E690F210E66C9" descr="图片包含 游戏机&#10;&#10;描述已自动生成"/>
        <xdr:cNvPicPr>
          <a:picLocks noChangeAspect="1"/>
        </xdr:cNvPicPr>
      </xdr:nvPicPr>
      <xdr:blipFill>
        <a:blip r:embed="rId25"/>
        <a:stretch>
          <a:fillRect/>
        </a:stretch>
      </xdr:blipFill>
      <xdr:spPr>
        <a:xfrm>
          <a:off x="4285615" y="20375245"/>
          <a:ext cx="494030" cy="545465"/>
        </a:xfrm>
        <a:prstGeom prst="rect">
          <a:avLst/>
        </a:prstGeom>
        <a:noFill/>
        <a:ln w="9525">
          <a:noFill/>
        </a:ln>
      </xdr:spPr>
    </xdr:pic>
  </etc:cellImage>
  <etc:cellImage>
    <xdr:pic>
      <xdr:nvPicPr>
        <xdr:cNvPr id="4136" name="ID_7BF8980B10FE4C2A99619F38308E36FD" descr="冰箱上贴着许多广告&#10;&#10;中度可信度描述已自动生成"/>
        <xdr:cNvPicPr>
          <a:picLocks noChangeAspect="1"/>
        </xdr:cNvPicPr>
      </xdr:nvPicPr>
      <xdr:blipFill>
        <a:blip r:embed="rId26"/>
        <a:stretch>
          <a:fillRect/>
        </a:stretch>
      </xdr:blipFill>
      <xdr:spPr>
        <a:xfrm>
          <a:off x="4185285" y="23522940"/>
          <a:ext cx="570865" cy="570230"/>
        </a:xfrm>
        <a:prstGeom prst="rect">
          <a:avLst/>
        </a:prstGeom>
        <a:noFill/>
        <a:ln w="9525">
          <a:noFill/>
        </a:ln>
      </xdr:spPr>
    </xdr:pic>
  </etc:cellImage>
  <etc:cellImage>
    <xdr:pic>
      <xdr:nvPicPr>
        <xdr:cNvPr id="4111" name="ID_2671801CEAA84403BFC8C37B6B000B57" descr="文本&#10;&#10;描述已自动生成"/>
        <xdr:cNvPicPr>
          <a:picLocks noChangeAspect="1"/>
        </xdr:cNvPicPr>
      </xdr:nvPicPr>
      <xdr:blipFill>
        <a:blip r:embed="rId27"/>
        <a:stretch>
          <a:fillRect/>
        </a:stretch>
      </xdr:blipFill>
      <xdr:spPr>
        <a:xfrm>
          <a:off x="3891915" y="9552940"/>
          <a:ext cx="636270" cy="570230"/>
        </a:xfrm>
        <a:prstGeom prst="rect">
          <a:avLst/>
        </a:prstGeom>
        <a:noFill/>
        <a:ln w="9525">
          <a:noFill/>
        </a:ln>
      </xdr:spPr>
    </xdr:pic>
  </etc:cellImage>
  <etc:cellImage>
    <xdr:pic>
      <xdr:nvPicPr>
        <xdr:cNvPr id="4192" name="ID_3665EBA6EFF24EE6AC09C706582AB8B3" descr="珍珠棉"/>
        <xdr:cNvPicPr>
          <a:picLocks noChangeAspect="1"/>
        </xdr:cNvPicPr>
      </xdr:nvPicPr>
      <xdr:blipFill>
        <a:blip r:embed="rId28"/>
        <a:stretch>
          <a:fillRect/>
        </a:stretch>
      </xdr:blipFill>
      <xdr:spPr>
        <a:xfrm>
          <a:off x="3758565" y="62451615"/>
          <a:ext cx="1316355" cy="1325245"/>
        </a:xfrm>
        <a:prstGeom prst="rect">
          <a:avLst/>
        </a:prstGeom>
        <a:noFill/>
        <a:ln w="9525">
          <a:noFill/>
        </a:ln>
      </xdr:spPr>
    </xdr:pic>
  </etc:cellImage>
  <etc:cellImage>
    <xdr:pic>
      <xdr:nvPicPr>
        <xdr:cNvPr id="4164" name="ID_2A17A022B5974B43A466F616F1F400DF" descr="图片包含 日历&#10;&#10;描述已自动生成"/>
        <xdr:cNvPicPr>
          <a:picLocks noChangeAspect="1"/>
        </xdr:cNvPicPr>
      </xdr:nvPicPr>
      <xdr:blipFill>
        <a:blip r:embed="rId29"/>
        <a:stretch>
          <a:fillRect/>
        </a:stretch>
      </xdr:blipFill>
      <xdr:spPr>
        <a:xfrm>
          <a:off x="4119880" y="39385240"/>
          <a:ext cx="584835" cy="570865"/>
        </a:xfrm>
        <a:prstGeom prst="rect">
          <a:avLst/>
        </a:prstGeom>
        <a:noFill/>
        <a:ln w="9525">
          <a:noFill/>
        </a:ln>
      </xdr:spPr>
    </xdr:pic>
  </etc:cellImage>
  <etc:cellImage>
    <xdr:pic>
      <xdr:nvPicPr>
        <xdr:cNvPr id="4134" name="ID_379593BB201745DEBA4D7AABC0FD6897" descr="图片包含 游戏机&#10;&#10;描述已自动生成"/>
        <xdr:cNvPicPr>
          <a:picLocks noChangeAspect="1"/>
        </xdr:cNvPicPr>
      </xdr:nvPicPr>
      <xdr:blipFill>
        <a:blip r:embed="rId30"/>
        <a:stretch>
          <a:fillRect/>
        </a:stretch>
      </xdr:blipFill>
      <xdr:spPr>
        <a:xfrm rot="-10800000" flipV="1">
          <a:off x="4262120" y="22240240"/>
          <a:ext cx="494030" cy="635000"/>
        </a:xfrm>
        <a:prstGeom prst="rect">
          <a:avLst/>
        </a:prstGeom>
        <a:noFill/>
        <a:ln w="9525">
          <a:noFill/>
        </a:ln>
      </xdr:spPr>
    </xdr:pic>
  </etc:cellImage>
  <etc:cellImage>
    <xdr:pic>
      <xdr:nvPicPr>
        <xdr:cNvPr id="4112" name="ID_F59F211ACFF8401F9390BED472078D0F" descr="文本&#10;&#10;描述已自动生成"/>
        <xdr:cNvPicPr>
          <a:picLocks noChangeAspect="1"/>
        </xdr:cNvPicPr>
      </xdr:nvPicPr>
      <xdr:blipFill>
        <a:blip r:embed="rId31"/>
        <a:stretch>
          <a:fillRect/>
        </a:stretch>
      </xdr:blipFill>
      <xdr:spPr>
        <a:xfrm>
          <a:off x="3904615" y="10163175"/>
          <a:ext cx="610870" cy="584835"/>
        </a:xfrm>
        <a:prstGeom prst="rect">
          <a:avLst/>
        </a:prstGeom>
        <a:noFill/>
        <a:ln w="9525">
          <a:noFill/>
        </a:ln>
      </xdr:spPr>
    </xdr:pic>
  </etc:cellImage>
  <etc:cellImage>
    <xdr:pic>
      <xdr:nvPicPr>
        <xdr:cNvPr id="4113" name="ID_8817D786F7D64F5A956D773EB511DDE4" descr="桌子上放了游戏机&#10;&#10;低可信度描述已自动生成"/>
        <xdr:cNvPicPr>
          <a:picLocks noChangeAspect="1"/>
        </xdr:cNvPicPr>
      </xdr:nvPicPr>
      <xdr:blipFill>
        <a:blip r:embed="rId32"/>
        <a:stretch>
          <a:fillRect/>
        </a:stretch>
      </xdr:blipFill>
      <xdr:spPr>
        <a:xfrm>
          <a:off x="3955415" y="10822940"/>
          <a:ext cx="481330" cy="558165"/>
        </a:xfrm>
        <a:prstGeom prst="rect">
          <a:avLst/>
        </a:prstGeom>
        <a:noFill/>
        <a:ln w="9525">
          <a:noFill/>
        </a:ln>
      </xdr:spPr>
    </xdr:pic>
  </etc:cellImage>
  <etc:cellImage>
    <xdr:pic>
      <xdr:nvPicPr>
        <xdr:cNvPr id="4158" name="ID_8D639CF727AA4C11B40E40FE964FDB86" descr="手上拿着纸&#10;&#10;中度可信度描述已自动生成"/>
        <xdr:cNvPicPr>
          <a:picLocks noChangeAspect="1"/>
        </xdr:cNvPicPr>
      </xdr:nvPicPr>
      <xdr:blipFill>
        <a:blip r:embed="rId33"/>
        <a:stretch>
          <a:fillRect/>
        </a:stretch>
      </xdr:blipFill>
      <xdr:spPr>
        <a:xfrm>
          <a:off x="4070350" y="28602940"/>
          <a:ext cx="623570" cy="584835"/>
        </a:xfrm>
        <a:prstGeom prst="rect">
          <a:avLst/>
        </a:prstGeom>
        <a:noFill/>
        <a:ln w="9525">
          <a:noFill/>
        </a:ln>
      </xdr:spPr>
    </xdr:pic>
  </etc:cellImage>
  <etc:cellImage>
    <xdr:pic>
      <xdr:nvPicPr>
        <xdr:cNvPr id="4115" name="ID_19625DCE694C49FBAFA9041427A6BC32" descr="图片包含 彩色, 不同, 粉色, 华美&#10;&#10;描述已自动生成"/>
        <xdr:cNvPicPr>
          <a:picLocks noChangeAspect="1"/>
        </xdr:cNvPicPr>
      </xdr:nvPicPr>
      <xdr:blipFill>
        <a:blip r:embed="rId34"/>
        <a:stretch>
          <a:fillRect/>
        </a:stretch>
      </xdr:blipFill>
      <xdr:spPr>
        <a:xfrm>
          <a:off x="4021455" y="12767310"/>
          <a:ext cx="494030" cy="483870"/>
        </a:xfrm>
        <a:prstGeom prst="rect">
          <a:avLst/>
        </a:prstGeom>
        <a:noFill/>
        <a:ln w="9525">
          <a:noFill/>
        </a:ln>
      </xdr:spPr>
    </xdr:pic>
  </etc:cellImage>
  <etc:cellImage>
    <xdr:pic>
      <xdr:nvPicPr>
        <xdr:cNvPr id="4114" name="ID_AFDB0C4F60164530916BCD688C1B39D3" descr="图形用户界面, 应用程序&#10;&#10;描述已自动生成"/>
        <xdr:cNvPicPr>
          <a:picLocks noChangeAspect="1"/>
        </xdr:cNvPicPr>
      </xdr:nvPicPr>
      <xdr:blipFill>
        <a:blip r:embed="rId35"/>
        <a:stretch>
          <a:fillRect/>
        </a:stretch>
      </xdr:blipFill>
      <xdr:spPr>
        <a:xfrm>
          <a:off x="4057650" y="11445240"/>
          <a:ext cx="368300" cy="483870"/>
        </a:xfrm>
        <a:prstGeom prst="rect">
          <a:avLst/>
        </a:prstGeom>
        <a:noFill/>
        <a:ln w="9525">
          <a:noFill/>
        </a:ln>
      </xdr:spPr>
    </xdr:pic>
  </etc:cellImage>
  <etc:cellImage>
    <xdr:pic>
      <xdr:nvPicPr>
        <xdr:cNvPr id="4142" name="ID_463D1CDF3C4C4C3D84A93D8E47A074A0"/>
        <xdr:cNvPicPr>
          <a:picLocks noChangeAspect="1"/>
        </xdr:cNvPicPr>
      </xdr:nvPicPr>
      <xdr:blipFill>
        <a:blip r:embed="rId36"/>
        <a:stretch>
          <a:fillRect/>
        </a:stretch>
      </xdr:blipFill>
      <xdr:spPr>
        <a:xfrm>
          <a:off x="3931920" y="30520005"/>
          <a:ext cx="608965" cy="508635"/>
        </a:xfrm>
        <a:prstGeom prst="rect">
          <a:avLst/>
        </a:prstGeom>
        <a:noFill/>
        <a:ln w="9525">
          <a:noFill/>
        </a:ln>
      </xdr:spPr>
    </xdr:pic>
  </etc:cellImage>
  <etc:cellImage>
    <xdr:pic>
      <xdr:nvPicPr>
        <xdr:cNvPr id="7" name="ID_9AD8B005B3AF4DE9A40E8B2857577F43" descr="图片包含 游戏机, 食物, 贩卖&#10;&#10;描述已自动生成"/>
        <xdr:cNvPicPr>
          <a:picLocks noChangeAspect="1"/>
        </xdr:cNvPicPr>
      </xdr:nvPicPr>
      <xdr:blipFill>
        <a:blip r:embed="rId37"/>
        <a:stretch>
          <a:fillRect/>
        </a:stretch>
      </xdr:blipFill>
      <xdr:spPr>
        <a:xfrm>
          <a:off x="4229100" y="12167235"/>
          <a:ext cx="557530" cy="558165"/>
        </a:xfrm>
        <a:prstGeom prst="rect">
          <a:avLst/>
        </a:prstGeom>
        <a:noFill/>
        <a:ln w="9525">
          <a:noFill/>
        </a:ln>
      </xdr:spPr>
    </xdr:pic>
  </etc:cellImage>
  <etc:cellImage>
    <xdr:pic>
      <xdr:nvPicPr>
        <xdr:cNvPr id="4132" name="ID_166FA6DB6259459792F2C7001C6B9B9E" descr="图形用户界面&#10;&#10;描述已自动生成"/>
        <xdr:cNvPicPr>
          <a:picLocks noChangeAspect="1"/>
        </xdr:cNvPicPr>
      </xdr:nvPicPr>
      <xdr:blipFill>
        <a:blip r:embed="rId38"/>
        <a:stretch>
          <a:fillRect/>
        </a:stretch>
      </xdr:blipFill>
      <xdr:spPr>
        <a:xfrm>
          <a:off x="4298315" y="21617940"/>
          <a:ext cx="457835" cy="532765"/>
        </a:xfrm>
        <a:prstGeom prst="rect">
          <a:avLst/>
        </a:prstGeom>
        <a:noFill/>
        <a:ln w="9525">
          <a:noFill/>
        </a:ln>
      </xdr:spPr>
    </xdr:pic>
  </etc:cellImage>
  <etc:cellImage>
    <xdr:pic>
      <xdr:nvPicPr>
        <xdr:cNvPr id="4117" name="ID_D8A223A179114F97BCE804268A5DAA89" descr="日历&#10;&#10;描述已自动生成"/>
        <xdr:cNvPicPr>
          <a:picLocks noChangeAspect="1"/>
        </xdr:cNvPicPr>
      </xdr:nvPicPr>
      <xdr:blipFill>
        <a:blip r:embed="rId39"/>
        <a:stretch>
          <a:fillRect/>
        </a:stretch>
      </xdr:blipFill>
      <xdr:spPr>
        <a:xfrm>
          <a:off x="4057650" y="13362940"/>
          <a:ext cx="417830" cy="532765"/>
        </a:xfrm>
        <a:prstGeom prst="rect">
          <a:avLst/>
        </a:prstGeom>
        <a:noFill/>
        <a:ln w="9525">
          <a:noFill/>
        </a:ln>
      </xdr:spPr>
    </xdr:pic>
  </etc:cellImage>
  <etc:cellImage>
    <xdr:pic>
      <xdr:nvPicPr>
        <xdr:cNvPr id="4118" name="ID_6F129D9EBC35450FBB5FBD654AD1E9BE" descr="图片包含 游戏机, 砖&#10;&#10;描述已自动生成"/>
        <xdr:cNvPicPr>
          <a:picLocks noChangeAspect="1"/>
        </xdr:cNvPicPr>
      </xdr:nvPicPr>
      <xdr:blipFill>
        <a:blip r:embed="rId40"/>
        <a:stretch>
          <a:fillRect/>
        </a:stretch>
      </xdr:blipFill>
      <xdr:spPr>
        <a:xfrm>
          <a:off x="4095750" y="14074775"/>
          <a:ext cx="445135" cy="443865"/>
        </a:xfrm>
        <a:prstGeom prst="rect">
          <a:avLst/>
        </a:prstGeom>
        <a:noFill/>
        <a:ln w="9525">
          <a:noFill/>
        </a:ln>
      </xdr:spPr>
    </xdr:pic>
  </etc:cellImage>
  <etc:cellImage>
    <xdr:pic>
      <xdr:nvPicPr>
        <xdr:cNvPr id="4119" name="ID_F85DB855EFED4A70BEF0ADD80A83E1E2" descr="图示&#10;&#10;描述已自动生成"/>
        <xdr:cNvPicPr>
          <a:picLocks noChangeAspect="1"/>
        </xdr:cNvPicPr>
      </xdr:nvPicPr>
      <xdr:blipFill>
        <a:blip r:embed="rId41"/>
        <a:stretch>
          <a:fillRect/>
        </a:stretch>
      </xdr:blipFill>
      <xdr:spPr>
        <a:xfrm>
          <a:off x="4057650" y="14672310"/>
          <a:ext cx="521335" cy="483870"/>
        </a:xfrm>
        <a:prstGeom prst="rect">
          <a:avLst/>
        </a:prstGeom>
        <a:noFill/>
        <a:ln w="9525">
          <a:noFill/>
        </a:ln>
      </xdr:spPr>
    </xdr:pic>
  </etc:cellImage>
  <etc:cellImage>
    <xdr:pic>
      <xdr:nvPicPr>
        <xdr:cNvPr id="4120" name="ID_AAD4B63B793F4EFAB73F4DBFF33F8C47" descr="图片包含 图示&#10;&#10;描述已自动生成"/>
        <xdr:cNvPicPr>
          <a:picLocks noChangeAspect="1"/>
        </xdr:cNvPicPr>
      </xdr:nvPicPr>
      <xdr:blipFill>
        <a:blip r:embed="rId42"/>
        <a:stretch>
          <a:fillRect/>
        </a:stretch>
      </xdr:blipFill>
      <xdr:spPr>
        <a:xfrm>
          <a:off x="4032250" y="15915005"/>
          <a:ext cx="506730" cy="546100"/>
        </a:xfrm>
        <a:prstGeom prst="rect">
          <a:avLst/>
        </a:prstGeom>
        <a:noFill/>
        <a:ln w="9525">
          <a:noFill/>
        </a:ln>
      </xdr:spPr>
    </xdr:pic>
  </etc:cellImage>
  <etc:cellImage>
    <xdr:pic>
      <xdr:nvPicPr>
        <xdr:cNvPr id="4130" name="ID_1D754E2F2ADF45C48B84668819DD22BE" descr="图片包含 刷子, 桌子, 电脑, 键盘&#10;&#10;描述已自动生成"/>
        <xdr:cNvPicPr>
          <a:picLocks noChangeAspect="1"/>
        </xdr:cNvPicPr>
      </xdr:nvPicPr>
      <xdr:blipFill>
        <a:blip r:embed="rId43"/>
        <a:stretch>
          <a:fillRect/>
        </a:stretch>
      </xdr:blipFill>
      <xdr:spPr>
        <a:xfrm>
          <a:off x="4274820" y="19789775"/>
          <a:ext cx="546735" cy="495935"/>
        </a:xfrm>
        <a:prstGeom prst="rect">
          <a:avLst/>
        </a:prstGeom>
        <a:noFill/>
        <a:ln w="9525">
          <a:noFill/>
        </a:ln>
      </xdr:spPr>
    </xdr:pic>
  </etc:cellImage>
  <etc:cellImage>
    <xdr:pic>
      <xdr:nvPicPr>
        <xdr:cNvPr id="4122" name="ID_07D6A09C0A484814968C5204BEE374E9" descr="图示&#10;&#10;描述已自动生成"/>
        <xdr:cNvPicPr>
          <a:picLocks noChangeAspect="1"/>
        </xdr:cNvPicPr>
      </xdr:nvPicPr>
      <xdr:blipFill>
        <a:blip r:embed="rId44"/>
        <a:stretch>
          <a:fillRect/>
        </a:stretch>
      </xdr:blipFill>
      <xdr:spPr>
        <a:xfrm>
          <a:off x="4044950" y="16577310"/>
          <a:ext cx="430530" cy="520700"/>
        </a:xfrm>
        <a:prstGeom prst="rect">
          <a:avLst/>
        </a:prstGeom>
        <a:noFill/>
        <a:ln w="9525">
          <a:noFill/>
        </a:ln>
      </xdr:spPr>
    </xdr:pic>
  </etc:cellImage>
  <etc:cellImage>
    <xdr:pic>
      <xdr:nvPicPr>
        <xdr:cNvPr id="4123" name="ID_9505FB8250664B589B0340499DE0586A" descr="桌子上有标志&#10;&#10;描述已自动生成"/>
        <xdr:cNvPicPr>
          <a:picLocks noChangeAspect="1"/>
        </xdr:cNvPicPr>
      </xdr:nvPicPr>
      <xdr:blipFill>
        <a:blip r:embed="rId45"/>
        <a:stretch>
          <a:fillRect/>
        </a:stretch>
      </xdr:blipFill>
      <xdr:spPr>
        <a:xfrm>
          <a:off x="4057650" y="17225010"/>
          <a:ext cx="445135" cy="483235"/>
        </a:xfrm>
        <a:prstGeom prst="rect">
          <a:avLst/>
        </a:prstGeom>
        <a:noFill/>
        <a:ln w="9525">
          <a:noFill/>
        </a:ln>
      </xdr:spPr>
    </xdr:pic>
  </etc:cellImage>
  <etc:cellImage>
    <xdr:pic>
      <xdr:nvPicPr>
        <xdr:cNvPr id="4133" name="ID_890FD9E725724C929A3B030312DDD796" descr="日历&#10;&#10;中度可信度描述已自动生成"/>
        <xdr:cNvPicPr>
          <a:picLocks noChangeAspect="1"/>
        </xdr:cNvPicPr>
      </xdr:nvPicPr>
      <xdr:blipFill>
        <a:blip r:embed="rId46"/>
        <a:stretch>
          <a:fillRect/>
        </a:stretch>
      </xdr:blipFill>
      <xdr:spPr>
        <a:xfrm>
          <a:off x="4311015" y="20995005"/>
          <a:ext cx="406400" cy="508635"/>
        </a:xfrm>
        <a:prstGeom prst="rect">
          <a:avLst/>
        </a:prstGeom>
        <a:noFill/>
        <a:ln w="9525">
          <a:noFill/>
        </a:ln>
      </xdr:spPr>
    </xdr:pic>
  </etc:cellImage>
  <etc:cellImage>
    <xdr:pic>
      <xdr:nvPicPr>
        <xdr:cNvPr id="4161" name="ID_7F3E0AA63CD74C26BE630E03DAD9D3A5" descr="图形用户界面, 应用程序&#10;&#10;描述已自动生成"/>
        <xdr:cNvPicPr>
          <a:picLocks noChangeAspect="1"/>
        </xdr:cNvPicPr>
      </xdr:nvPicPr>
      <xdr:blipFill>
        <a:blip r:embed="rId47"/>
        <a:stretch>
          <a:fillRect/>
        </a:stretch>
      </xdr:blipFill>
      <xdr:spPr>
        <a:xfrm>
          <a:off x="4107180" y="37505005"/>
          <a:ext cx="546735" cy="558165"/>
        </a:xfrm>
        <a:prstGeom prst="rect">
          <a:avLst/>
        </a:prstGeom>
        <a:noFill/>
        <a:ln w="9525">
          <a:noFill/>
        </a:ln>
      </xdr:spPr>
    </xdr:pic>
  </etc:cellImage>
  <etc:cellImage>
    <xdr:pic>
      <xdr:nvPicPr>
        <xdr:cNvPr id="4135" name="ID_2FED37434F1A49D494DB650DA2094AFE" descr="图示&#10;&#10;描述已自动生成"/>
        <xdr:cNvPicPr>
          <a:picLocks noChangeAspect="1"/>
        </xdr:cNvPicPr>
      </xdr:nvPicPr>
      <xdr:blipFill>
        <a:blip r:embed="rId48"/>
        <a:stretch>
          <a:fillRect/>
        </a:stretch>
      </xdr:blipFill>
      <xdr:spPr>
        <a:xfrm>
          <a:off x="4262120" y="22915245"/>
          <a:ext cx="506730" cy="520700"/>
        </a:xfrm>
        <a:prstGeom prst="rect">
          <a:avLst/>
        </a:prstGeom>
        <a:noFill/>
        <a:ln w="9525">
          <a:noFill/>
        </a:ln>
      </xdr:spPr>
    </xdr:pic>
  </etc:cellImage>
  <etc:cellImage>
    <xdr:pic>
      <xdr:nvPicPr>
        <xdr:cNvPr id="4137" name="ID_51E279EC21E54D0E970BCBB785AD6AD7" descr="桌子上摆放着广告卡片和一些花&#10;&#10;中度可信度描述已自动生成"/>
        <xdr:cNvPicPr>
          <a:picLocks noChangeAspect="1"/>
        </xdr:cNvPicPr>
      </xdr:nvPicPr>
      <xdr:blipFill>
        <a:blip r:embed="rId49"/>
        <a:stretch>
          <a:fillRect/>
        </a:stretch>
      </xdr:blipFill>
      <xdr:spPr>
        <a:xfrm>
          <a:off x="4159885" y="24210010"/>
          <a:ext cx="546735" cy="545465"/>
        </a:xfrm>
        <a:prstGeom prst="rect">
          <a:avLst/>
        </a:prstGeom>
        <a:noFill/>
        <a:ln w="9525">
          <a:noFill/>
        </a:ln>
      </xdr:spPr>
    </xdr:pic>
  </etc:cellImage>
  <etc:cellImage>
    <xdr:pic>
      <xdr:nvPicPr>
        <xdr:cNvPr id="4138" name="ID_5011655821494582B1D76357E1C14714" descr="桌子上摆放着广告卡片和笔&#10;&#10;中度可信度描述已自动生成"/>
        <xdr:cNvPicPr>
          <a:picLocks noChangeAspect="1"/>
        </xdr:cNvPicPr>
      </xdr:nvPicPr>
      <xdr:blipFill>
        <a:blip r:embed="rId50"/>
        <a:stretch>
          <a:fillRect/>
        </a:stretch>
      </xdr:blipFill>
      <xdr:spPr>
        <a:xfrm>
          <a:off x="4185285" y="24768175"/>
          <a:ext cx="495935" cy="647065"/>
        </a:xfrm>
        <a:prstGeom prst="rect">
          <a:avLst/>
        </a:prstGeom>
        <a:noFill/>
        <a:ln w="9525">
          <a:noFill/>
        </a:ln>
      </xdr:spPr>
    </xdr:pic>
  </etc:cellImage>
  <etc:cellImage>
    <xdr:pic>
      <xdr:nvPicPr>
        <xdr:cNvPr id="4139" name="ID_846437AD526A4E7EAED1038AF7FE581F" descr="图片包含 图示&#10;&#10;描述已自动生成"/>
        <xdr:cNvPicPr>
          <a:picLocks noChangeAspect="1"/>
        </xdr:cNvPicPr>
      </xdr:nvPicPr>
      <xdr:blipFill>
        <a:blip r:embed="rId51"/>
        <a:stretch>
          <a:fillRect/>
        </a:stretch>
      </xdr:blipFill>
      <xdr:spPr>
        <a:xfrm>
          <a:off x="4159885" y="25467310"/>
          <a:ext cx="521335" cy="495935"/>
        </a:xfrm>
        <a:prstGeom prst="rect">
          <a:avLst/>
        </a:prstGeom>
        <a:noFill/>
        <a:ln w="9525">
          <a:noFill/>
        </a:ln>
      </xdr:spPr>
    </xdr:pic>
  </etc:cellImage>
  <etc:cellImage>
    <xdr:pic>
      <xdr:nvPicPr>
        <xdr:cNvPr id="4140" name="ID_86AAA445C2DE4E6DA07D5BCCC3822725" descr="文本&#10;&#10;描述已自动生成"/>
        <xdr:cNvPicPr>
          <a:picLocks noChangeAspect="1"/>
        </xdr:cNvPicPr>
      </xdr:nvPicPr>
      <xdr:blipFill>
        <a:blip r:embed="rId52"/>
        <a:stretch>
          <a:fillRect/>
        </a:stretch>
      </xdr:blipFill>
      <xdr:spPr>
        <a:xfrm>
          <a:off x="4208780" y="26038175"/>
          <a:ext cx="432435" cy="635000"/>
        </a:xfrm>
        <a:prstGeom prst="rect">
          <a:avLst/>
        </a:prstGeom>
        <a:noFill/>
        <a:ln w="9525">
          <a:noFill/>
        </a:ln>
      </xdr:spPr>
    </xdr:pic>
  </etc:cellImage>
  <etc:cellImage>
    <xdr:pic>
      <xdr:nvPicPr>
        <xdr:cNvPr id="4206" name="ID_0DCAA28D4BF6486D8A52217FD17A79B1"/>
        <xdr:cNvPicPr>
          <a:picLocks noChangeAspect="1"/>
        </xdr:cNvPicPr>
      </xdr:nvPicPr>
      <xdr:blipFill>
        <a:blip r:embed="rId53"/>
        <a:stretch>
          <a:fillRect/>
        </a:stretch>
      </xdr:blipFill>
      <xdr:spPr>
        <a:xfrm>
          <a:off x="4229100" y="83847305"/>
          <a:ext cx="937260" cy="1410970"/>
        </a:xfrm>
        <a:prstGeom prst="rect">
          <a:avLst/>
        </a:prstGeom>
        <a:noFill/>
        <a:ln w="9525">
          <a:noFill/>
        </a:ln>
      </xdr:spPr>
    </xdr:pic>
  </etc:cellImage>
  <etc:cellImage>
    <xdr:pic>
      <xdr:nvPicPr>
        <xdr:cNvPr id="4185" name="ID_8AC045C979DE4F86BBA9994038805C7E"/>
        <xdr:cNvPicPr>
          <a:picLocks noChangeAspect="1"/>
        </xdr:cNvPicPr>
      </xdr:nvPicPr>
      <xdr:blipFill>
        <a:blip r:embed="rId54"/>
        <a:srcRect t="27556" b="29115"/>
        <a:stretch>
          <a:fillRect/>
        </a:stretch>
      </xdr:blipFill>
      <xdr:spPr>
        <a:xfrm>
          <a:off x="3800475" y="80833595"/>
          <a:ext cx="1196340" cy="1147445"/>
        </a:xfrm>
        <a:prstGeom prst="rect">
          <a:avLst/>
        </a:prstGeom>
        <a:noFill/>
        <a:ln w="9525">
          <a:noFill/>
        </a:ln>
      </xdr:spPr>
    </xdr:pic>
  </etc:cellImage>
  <etc:cellImage>
    <xdr:pic>
      <xdr:nvPicPr>
        <xdr:cNvPr id="8" name="ID_8DFF3F7C67954AEA98A930A0654A43FE" descr="图示&#10;&#10;描述已自动生成"/>
        <xdr:cNvPicPr>
          <a:picLocks noChangeAspect="1"/>
        </xdr:cNvPicPr>
      </xdr:nvPicPr>
      <xdr:blipFill>
        <a:blip r:embed="rId55"/>
        <a:stretch>
          <a:fillRect/>
        </a:stretch>
      </xdr:blipFill>
      <xdr:spPr>
        <a:xfrm>
          <a:off x="4039235" y="38830250"/>
          <a:ext cx="732790" cy="680085"/>
        </a:xfrm>
        <a:prstGeom prst="rect">
          <a:avLst/>
        </a:prstGeom>
        <a:noFill/>
        <a:ln w="9525">
          <a:noFill/>
        </a:ln>
      </xdr:spPr>
    </xdr:pic>
  </etc:cellImage>
  <etc:cellImage>
    <xdr:pic>
      <xdr:nvPicPr>
        <xdr:cNvPr id="4141" name="ID_F35F738C2F6D433CB2FF35B5350BB9C0" descr="图片包含 游戏机, 工具, 文具, 铅笔&#10;&#10;描述已自动生成"/>
        <xdr:cNvPicPr>
          <a:picLocks noChangeAspect="1"/>
        </xdr:cNvPicPr>
      </xdr:nvPicPr>
      <xdr:blipFill>
        <a:blip r:embed="rId56"/>
        <a:stretch>
          <a:fillRect/>
        </a:stretch>
      </xdr:blipFill>
      <xdr:spPr>
        <a:xfrm>
          <a:off x="4208780" y="26737310"/>
          <a:ext cx="445135" cy="443865"/>
        </a:xfrm>
        <a:prstGeom prst="rect">
          <a:avLst/>
        </a:prstGeom>
        <a:noFill/>
        <a:ln w="9525">
          <a:noFill/>
        </a:ln>
      </xdr:spPr>
    </xdr:pic>
  </etc:cellImage>
  <etc:cellImage>
    <xdr:pic>
      <xdr:nvPicPr>
        <xdr:cNvPr id="4147" name="ID_CF226220F4894A33BEC7215E9493894F" descr="文本&#10;&#10;中度可信度描述已自动生成"/>
        <xdr:cNvPicPr>
          <a:picLocks noChangeAspect="1"/>
        </xdr:cNvPicPr>
      </xdr:nvPicPr>
      <xdr:blipFill>
        <a:blip r:embed="rId57"/>
        <a:stretch>
          <a:fillRect/>
        </a:stretch>
      </xdr:blipFill>
      <xdr:spPr>
        <a:xfrm>
          <a:off x="3981450" y="33087310"/>
          <a:ext cx="508635" cy="508635"/>
        </a:xfrm>
        <a:prstGeom prst="rect">
          <a:avLst/>
        </a:prstGeom>
        <a:noFill/>
        <a:ln w="9525">
          <a:noFill/>
        </a:ln>
      </xdr:spPr>
    </xdr:pic>
  </etc:cellImage>
  <etc:cellImage>
    <xdr:pic>
      <xdr:nvPicPr>
        <xdr:cNvPr id="4144" name="ID_309B73C13F584E5285272F3C6E443CD9" descr="图片包含 文本&#10;&#10;描述已自动生成"/>
        <xdr:cNvPicPr>
          <a:picLocks noChangeAspect="1"/>
        </xdr:cNvPicPr>
      </xdr:nvPicPr>
      <xdr:blipFill>
        <a:blip r:embed="rId58"/>
        <a:stretch>
          <a:fillRect/>
        </a:stretch>
      </xdr:blipFill>
      <xdr:spPr>
        <a:xfrm flipV="1">
          <a:off x="3904615" y="29912310"/>
          <a:ext cx="570865" cy="483870"/>
        </a:xfrm>
        <a:prstGeom prst="rect">
          <a:avLst/>
        </a:prstGeom>
        <a:noFill/>
        <a:ln w="9525">
          <a:noFill/>
        </a:ln>
      </xdr:spPr>
    </xdr:pic>
  </etc:cellImage>
  <etc:cellImage>
    <xdr:pic>
      <xdr:nvPicPr>
        <xdr:cNvPr id="4143" name="ID_9C7A3F6414AF48A68A81C481A516CB9E"/>
        <xdr:cNvPicPr>
          <a:picLocks noChangeAspect="1"/>
        </xdr:cNvPicPr>
      </xdr:nvPicPr>
      <xdr:blipFill>
        <a:blip r:embed="rId59"/>
        <a:stretch>
          <a:fillRect/>
        </a:stretch>
      </xdr:blipFill>
      <xdr:spPr>
        <a:xfrm>
          <a:off x="3853815" y="31182310"/>
          <a:ext cx="557530" cy="545465"/>
        </a:xfrm>
        <a:prstGeom prst="rect">
          <a:avLst/>
        </a:prstGeom>
        <a:noFill/>
        <a:ln w="9525">
          <a:noFill/>
        </a:ln>
      </xdr:spPr>
    </xdr:pic>
  </etc:cellImage>
  <etc:cellImage>
    <xdr:pic>
      <xdr:nvPicPr>
        <xdr:cNvPr id="4145" name="ID_5E3733E4A66244DD8DF7C8A9DB0AD1B3"/>
        <xdr:cNvPicPr>
          <a:picLocks noChangeAspect="1"/>
        </xdr:cNvPicPr>
      </xdr:nvPicPr>
      <xdr:blipFill>
        <a:blip r:embed="rId60"/>
        <a:stretch>
          <a:fillRect/>
        </a:stretch>
      </xdr:blipFill>
      <xdr:spPr>
        <a:xfrm>
          <a:off x="3891915" y="31854775"/>
          <a:ext cx="446405" cy="431165"/>
        </a:xfrm>
        <a:prstGeom prst="rect">
          <a:avLst/>
        </a:prstGeom>
        <a:noFill/>
        <a:ln w="9525">
          <a:noFill/>
        </a:ln>
      </xdr:spPr>
    </xdr:pic>
  </etc:cellImage>
  <etc:cellImage>
    <xdr:pic>
      <xdr:nvPicPr>
        <xdr:cNvPr id="4146" name="ID_1FC9FA3049D84B34860EBE9B4EF6BB5C"/>
        <xdr:cNvPicPr>
          <a:picLocks noChangeAspect="1"/>
        </xdr:cNvPicPr>
      </xdr:nvPicPr>
      <xdr:blipFill>
        <a:blip r:embed="rId61"/>
        <a:stretch>
          <a:fillRect/>
        </a:stretch>
      </xdr:blipFill>
      <xdr:spPr>
        <a:xfrm>
          <a:off x="3968115" y="32501840"/>
          <a:ext cx="407035" cy="407035"/>
        </a:xfrm>
        <a:prstGeom prst="rect">
          <a:avLst/>
        </a:prstGeom>
        <a:noFill/>
        <a:ln w="9525">
          <a:noFill/>
        </a:ln>
      </xdr:spPr>
    </xdr:pic>
  </etc:cellImage>
  <etc:cellImage>
    <xdr:pic>
      <xdr:nvPicPr>
        <xdr:cNvPr id="4156" name="ID_F9294EA39CB942D6B6CA54B8D7AD9A50" descr="卡通人物&#10;&#10;低可信度描述已自动生成"/>
        <xdr:cNvPicPr>
          <a:picLocks noChangeAspect="1"/>
        </xdr:cNvPicPr>
      </xdr:nvPicPr>
      <xdr:blipFill>
        <a:blip r:embed="rId62"/>
        <a:stretch>
          <a:fillRect/>
        </a:stretch>
      </xdr:blipFill>
      <xdr:spPr>
        <a:xfrm>
          <a:off x="4070350" y="35563175"/>
          <a:ext cx="610870" cy="584835"/>
        </a:xfrm>
        <a:prstGeom prst="rect">
          <a:avLst/>
        </a:prstGeom>
        <a:noFill/>
        <a:ln w="9525">
          <a:noFill/>
        </a:ln>
      </xdr:spPr>
    </xdr:pic>
  </etc:cellImage>
  <etc:cellImage>
    <xdr:pic>
      <xdr:nvPicPr>
        <xdr:cNvPr id="4155" name="ID_6E1D807984A647328A35420DC53BEB36" descr="图片包含 物体, 桌子, 男人, 站&#10;&#10;描述已自动生成"/>
        <xdr:cNvPicPr>
          <a:picLocks noChangeAspect="1"/>
        </xdr:cNvPicPr>
      </xdr:nvPicPr>
      <xdr:blipFill>
        <a:blip r:embed="rId63"/>
        <a:stretch>
          <a:fillRect/>
        </a:stretch>
      </xdr:blipFill>
      <xdr:spPr>
        <a:xfrm>
          <a:off x="4119880" y="36262310"/>
          <a:ext cx="557530" cy="508635"/>
        </a:xfrm>
        <a:prstGeom prst="rect">
          <a:avLst/>
        </a:prstGeom>
        <a:noFill/>
        <a:ln w="9525">
          <a:noFill/>
        </a:ln>
      </xdr:spPr>
    </xdr:pic>
  </etc:cellImage>
  <etc:cellImage>
    <xdr:pic>
      <xdr:nvPicPr>
        <xdr:cNvPr id="4159" name="ID_A175421A125E4ABFBBEC2CA812953DD9" descr="墙上贴着许多广告&#10;&#10;中度可信度描述已自动生成"/>
        <xdr:cNvPicPr>
          <a:picLocks noChangeAspect="1"/>
        </xdr:cNvPicPr>
      </xdr:nvPicPr>
      <xdr:blipFill>
        <a:blip r:embed="rId64"/>
        <a:stretch>
          <a:fillRect/>
        </a:stretch>
      </xdr:blipFill>
      <xdr:spPr>
        <a:xfrm>
          <a:off x="4400550" y="36857940"/>
          <a:ext cx="563245" cy="553085"/>
        </a:xfrm>
        <a:prstGeom prst="rect">
          <a:avLst/>
        </a:prstGeom>
        <a:noFill/>
        <a:ln w="9525">
          <a:noFill/>
        </a:ln>
      </xdr:spPr>
    </xdr:pic>
  </etc:cellImage>
  <etc:cellImage>
    <xdr:pic>
      <xdr:nvPicPr>
        <xdr:cNvPr id="4193" name="ID_DEE53E03CA5245BCB755AFD5F5E234BD" descr="消毒湿巾"/>
        <xdr:cNvPicPr>
          <a:picLocks noChangeAspect="1"/>
        </xdr:cNvPicPr>
      </xdr:nvPicPr>
      <xdr:blipFill>
        <a:blip r:embed="rId65"/>
        <a:stretch>
          <a:fillRect/>
        </a:stretch>
      </xdr:blipFill>
      <xdr:spPr>
        <a:xfrm>
          <a:off x="3829685" y="64263270"/>
          <a:ext cx="1249045" cy="1237615"/>
        </a:xfrm>
        <a:prstGeom prst="rect">
          <a:avLst/>
        </a:prstGeom>
        <a:noFill/>
        <a:ln w="9525">
          <a:noFill/>
        </a:ln>
      </xdr:spPr>
    </xdr:pic>
  </etc:cellImage>
  <etc:cellImage>
    <xdr:pic>
      <xdr:nvPicPr>
        <xdr:cNvPr id="4194" name="ID_B775F6853C6B44EE921A8847C77499A6" descr="棉柔巾，卸妆巾"/>
        <xdr:cNvPicPr>
          <a:picLocks noChangeAspect="1"/>
        </xdr:cNvPicPr>
      </xdr:nvPicPr>
      <xdr:blipFill>
        <a:blip r:embed="rId66"/>
        <a:stretch>
          <a:fillRect/>
        </a:stretch>
      </xdr:blipFill>
      <xdr:spPr>
        <a:xfrm>
          <a:off x="3952240" y="65915540"/>
          <a:ext cx="988060" cy="964565"/>
        </a:xfrm>
        <a:prstGeom prst="rect">
          <a:avLst/>
        </a:prstGeom>
        <a:noFill/>
        <a:ln w="9525">
          <a:noFill/>
        </a:ln>
      </xdr:spPr>
    </xdr:pic>
  </etc:cellImage>
  <etc:cellImage>
    <xdr:pic>
      <xdr:nvPicPr>
        <xdr:cNvPr id="4186" name="ID_7A823DF843C348EF9EFF4420B4DA377E"/>
        <xdr:cNvPicPr>
          <a:picLocks noChangeAspect="1"/>
        </xdr:cNvPicPr>
      </xdr:nvPicPr>
      <xdr:blipFill>
        <a:blip r:embed="rId67"/>
        <a:stretch>
          <a:fillRect/>
        </a:stretch>
      </xdr:blipFill>
      <xdr:spPr>
        <a:xfrm>
          <a:off x="3458210" y="82217260"/>
          <a:ext cx="1720215" cy="1618615"/>
        </a:xfrm>
        <a:prstGeom prst="rect">
          <a:avLst/>
        </a:prstGeom>
        <a:noFill/>
        <a:ln w="9525">
          <a:noFill/>
        </a:ln>
      </xdr:spPr>
    </xdr:pic>
  </etc:cellImage>
  <etc:cellImage>
    <xdr:pic>
      <xdr:nvPicPr>
        <xdr:cNvPr id="4207" name="ID_7742A22815F7475AAB3738C50AEFD972"/>
        <xdr:cNvPicPr>
          <a:picLocks noChangeAspect="1"/>
        </xdr:cNvPicPr>
      </xdr:nvPicPr>
      <xdr:blipFill>
        <a:blip r:embed="rId68"/>
        <a:stretch>
          <a:fillRect/>
        </a:stretch>
      </xdr:blipFill>
      <xdr:spPr>
        <a:xfrm>
          <a:off x="3738880" y="85371305"/>
          <a:ext cx="1243330" cy="1099820"/>
        </a:xfrm>
        <a:prstGeom prst="rect">
          <a:avLst/>
        </a:prstGeom>
        <a:noFill/>
        <a:ln w="9525">
          <a:noFill/>
        </a:ln>
      </xdr:spPr>
    </xdr:pic>
  </etc:cellImage>
  <etc:cellImage>
    <xdr:pic>
      <xdr:nvPicPr>
        <xdr:cNvPr id="4189" name="ID_4C38344944AC4FB1A1E19D1687B9C1CD"/>
        <xdr:cNvPicPr>
          <a:picLocks noChangeAspect="1"/>
        </xdr:cNvPicPr>
      </xdr:nvPicPr>
      <xdr:blipFill>
        <a:blip r:embed="rId69"/>
        <a:stretch>
          <a:fillRect/>
        </a:stretch>
      </xdr:blipFill>
      <xdr:spPr>
        <a:xfrm>
          <a:off x="3514725" y="86628605"/>
          <a:ext cx="1572895" cy="1333500"/>
        </a:xfrm>
        <a:prstGeom prst="rect">
          <a:avLst/>
        </a:prstGeom>
        <a:noFill/>
        <a:ln w="9525">
          <a:noFill/>
        </a:ln>
      </xdr:spPr>
    </xdr:pic>
  </etc:cellImage>
  <etc:cellImage>
    <xdr:pic>
      <xdr:nvPicPr>
        <xdr:cNvPr id="4190" name="ID_7055219412C74D5B9A8A6C25F50E582D"/>
        <xdr:cNvPicPr>
          <a:picLocks noChangeAspect="1"/>
        </xdr:cNvPicPr>
      </xdr:nvPicPr>
      <xdr:blipFill>
        <a:blip r:embed="rId70"/>
        <a:stretch>
          <a:fillRect/>
        </a:stretch>
      </xdr:blipFill>
      <xdr:spPr>
        <a:xfrm>
          <a:off x="3552825" y="88069420"/>
          <a:ext cx="1494790" cy="1532890"/>
        </a:xfrm>
        <a:prstGeom prst="rect">
          <a:avLst/>
        </a:prstGeom>
        <a:noFill/>
        <a:ln w="9525">
          <a:noFill/>
        </a:ln>
      </xdr:spPr>
    </xdr:pic>
  </etc:cellImage>
  <etc:cellImage>
    <xdr:pic>
      <xdr:nvPicPr>
        <xdr:cNvPr id="4191" name="ID_309FD7D4FD2242FBA60C1A597221C225"/>
        <xdr:cNvPicPr>
          <a:picLocks noChangeAspect="1"/>
        </xdr:cNvPicPr>
      </xdr:nvPicPr>
      <xdr:blipFill>
        <a:blip r:embed="rId71"/>
        <a:stretch>
          <a:fillRect/>
        </a:stretch>
      </xdr:blipFill>
      <xdr:spPr>
        <a:xfrm>
          <a:off x="3543300" y="89679145"/>
          <a:ext cx="1491615" cy="1327785"/>
        </a:xfrm>
        <a:prstGeom prst="rect">
          <a:avLst/>
        </a:prstGeom>
        <a:noFill/>
        <a:ln w="9525">
          <a:noFill/>
        </a:ln>
      </xdr:spPr>
    </xdr:pic>
  </etc:cellImage>
</etc:cellImages>
</file>

<file path=xl/sharedStrings.xml><?xml version="1.0" encoding="utf-8"?>
<sst xmlns="http://schemas.openxmlformats.org/spreadsheetml/2006/main" count="1465" uniqueCount="893">
  <si>
    <t>桂林技师学院实习耗材采购计划表</t>
  </si>
  <si>
    <t>旅游商务系（2024-2025学年）</t>
  </si>
  <si>
    <t>序号</t>
  </si>
  <si>
    <t>项目名称</t>
  </si>
  <si>
    <t>参考品牌、型号、规格</t>
  </si>
  <si>
    <t>技术参数、性能指标要求</t>
  </si>
  <si>
    <t>单位</t>
  </si>
  <si>
    <t>数量</t>
  </si>
  <si>
    <t>单价</t>
  </si>
  <si>
    <t>合计</t>
  </si>
  <si>
    <t>备注</t>
  </si>
  <si>
    <t>所用专业</t>
  </si>
  <si>
    <t>低筋面粉</t>
  </si>
  <si>
    <t>美玫</t>
  </si>
  <si>
    <t>25kg/袋</t>
  </si>
  <si>
    <t>袋</t>
  </si>
  <si>
    <t>中西式面点</t>
  </si>
  <si>
    <t>中筋面粉</t>
  </si>
  <si>
    <t>五得利（五星）</t>
  </si>
  <si>
    <t>普通面粉</t>
  </si>
  <si>
    <t>高筋粉</t>
  </si>
  <si>
    <t>金象</t>
  </si>
  <si>
    <t>糯米粉</t>
  </si>
  <si>
    <t>三象</t>
  </si>
  <si>
    <t>500g/袋，20包/箱</t>
  </si>
  <si>
    <t>箱</t>
  </si>
  <si>
    <t>泰国水磨</t>
  </si>
  <si>
    <t>25KG/袋</t>
  </si>
  <si>
    <t>粘米粉</t>
  </si>
  <si>
    <t>500g/袋，</t>
  </si>
  <si>
    <t>澄粉</t>
  </si>
  <si>
    <t>虹联</t>
  </si>
  <si>
    <t>幼砂糖</t>
  </si>
  <si>
    <t>TS韩国</t>
  </si>
  <si>
    <t>30kg/袋</t>
  </si>
  <si>
    <t>糖粉</t>
  </si>
  <si>
    <t>散装</t>
  </si>
  <si>
    <t>斤</t>
  </si>
  <si>
    <t>鲜鸡蛋</t>
  </si>
  <si>
    <t>12板/箱、30枚/板</t>
  </si>
  <si>
    <t>全脂奶粉</t>
  </si>
  <si>
    <t>雀巢</t>
  </si>
  <si>
    <t>500g/袋</t>
  </si>
  <si>
    <t>马蹄粉</t>
  </si>
  <si>
    <t>车田河</t>
  </si>
  <si>
    <t>盐</t>
  </si>
  <si>
    <t>桂山</t>
  </si>
  <si>
    <t>调和油</t>
  </si>
  <si>
    <t>金龙鱼</t>
  </si>
  <si>
    <t>5L/瓶</t>
  </si>
  <si>
    <t>桶</t>
  </si>
  <si>
    <t>花生油（一级）</t>
  </si>
  <si>
    <t>鲁花5s，5L/桶</t>
  </si>
  <si>
    <t>玉米油</t>
  </si>
  <si>
    <t>精炼猪油</t>
  </si>
  <si>
    <t>红枫叶</t>
  </si>
  <si>
    <t>15kg/桶</t>
  </si>
  <si>
    <t>黄油</t>
  </si>
  <si>
    <t>安佳</t>
  </si>
  <si>
    <t>25kg/箱</t>
  </si>
  <si>
    <t>无盐黄油</t>
  </si>
  <si>
    <t>鹰粟粉</t>
  </si>
  <si>
    <t>家乐</t>
  </si>
  <si>
    <t>1kg/袋</t>
  </si>
  <si>
    <t>马铃薯淀粉</t>
  </si>
  <si>
    <t>雷仕达</t>
  </si>
  <si>
    <t>300g/袋</t>
  </si>
  <si>
    <t>木薯粉</t>
  </si>
  <si>
    <t>泰国鳄鱼牌</t>
  </si>
  <si>
    <t>玉米淀粉</t>
  </si>
  <si>
    <t>理想</t>
  </si>
  <si>
    <t>454g/盒</t>
  </si>
  <si>
    <t>盒</t>
  </si>
  <si>
    <t>吉利丁片</t>
  </si>
  <si>
    <t>百钻</t>
  </si>
  <si>
    <t>25g/包</t>
  </si>
  <si>
    <t>包</t>
  </si>
  <si>
    <t>酵母</t>
  </si>
  <si>
    <t>安琪</t>
  </si>
  <si>
    <t>100g/袋</t>
  </si>
  <si>
    <t>生粉</t>
  </si>
  <si>
    <t>三角牌</t>
  </si>
  <si>
    <t>200g/袋</t>
  </si>
  <si>
    <t>硅胶刮刀</t>
  </si>
  <si>
    <t>长27.5㎝、宽5.5㎝</t>
  </si>
  <si>
    <t>把</t>
  </si>
  <si>
    <t>商用烤盘纸</t>
  </si>
  <si>
    <t>40㎝*60㎝</t>
  </si>
  <si>
    <t>500张/扎</t>
  </si>
  <si>
    <t>扎</t>
  </si>
  <si>
    <t>白毛巾方巾</t>
  </si>
  <si>
    <t>30㎝*30㎝，纯棉</t>
  </si>
  <si>
    <t>条</t>
  </si>
  <si>
    <t xml:space="preserve">洗碗布 </t>
  </si>
  <si>
    <t>30㎝*30㎝</t>
  </si>
  <si>
    <t>羊毛刷</t>
  </si>
  <si>
    <t>三能 编号SN4128</t>
  </si>
  <si>
    <t>230*50*35㎝</t>
  </si>
  <si>
    <t>双耳黑色加厚垃圾袋</t>
  </si>
  <si>
    <t>约40*65㎝ 10个/扎</t>
  </si>
  <si>
    <t>电子称</t>
  </si>
  <si>
    <t>香山牌 EI-02H</t>
  </si>
  <si>
    <t>食品袋</t>
  </si>
  <si>
    <t>17+10*28cm</t>
  </si>
  <si>
    <t>双耳，手提，100只/扎</t>
  </si>
  <si>
    <t>泡打粉（无铝双效）</t>
  </si>
  <si>
    <t>50g/包 20包/盒</t>
  </si>
  <si>
    <t>食粉</t>
  </si>
  <si>
    <t>斧头牌</t>
  </si>
  <si>
    <t>445g/盒</t>
  </si>
  <si>
    <t>椰浆</t>
  </si>
  <si>
    <t>金牌高达</t>
  </si>
  <si>
    <t>400ml/罐</t>
  </si>
  <si>
    <t>罐</t>
  </si>
  <si>
    <t>炼乳</t>
  </si>
  <si>
    <t>熊猫牌</t>
  </si>
  <si>
    <t>350g/罐</t>
  </si>
  <si>
    <t>红曲粉</t>
  </si>
  <si>
    <t>古田牌</t>
  </si>
  <si>
    <t>500g/瓶</t>
  </si>
  <si>
    <t>瓶</t>
  </si>
  <si>
    <t>可可粉</t>
  </si>
  <si>
    <t>朱师傅</t>
  </si>
  <si>
    <t>500g/罐</t>
  </si>
  <si>
    <t>抹茶粉</t>
  </si>
  <si>
    <t>红糖粉</t>
  </si>
  <si>
    <t>太古</t>
  </si>
  <si>
    <t>350g/包</t>
  </si>
  <si>
    <t>赤砂糖（黑糖）</t>
  </si>
  <si>
    <t>油性豆沙</t>
  </si>
  <si>
    <t>鲁樱牌</t>
  </si>
  <si>
    <t>5kg/袋</t>
  </si>
  <si>
    <t>水性豆沙</t>
  </si>
  <si>
    <t>红豆沙馅</t>
  </si>
  <si>
    <t>广德茂</t>
  </si>
  <si>
    <t>黑芝麻</t>
  </si>
  <si>
    <t>白芝麻</t>
  </si>
  <si>
    <t>花生米</t>
  </si>
  <si>
    <t>去壳核桃</t>
  </si>
  <si>
    <t>黄豆</t>
  </si>
  <si>
    <t>去皮绿豆</t>
  </si>
  <si>
    <t>鼎橙牌</t>
  </si>
  <si>
    <t>1000g/袋</t>
  </si>
  <si>
    <t>干香菇</t>
  </si>
  <si>
    <t>庆元</t>
  </si>
  <si>
    <t>250g/袋</t>
  </si>
  <si>
    <t>干木耳</t>
  </si>
  <si>
    <t>腊肠</t>
  </si>
  <si>
    <t>火腿肠</t>
  </si>
  <si>
    <t>50g/根</t>
  </si>
  <si>
    <t>根</t>
  </si>
  <si>
    <t>小火腿肠</t>
  </si>
  <si>
    <t>双汇王中王</t>
  </si>
  <si>
    <t>35g/根，70根/箱</t>
  </si>
  <si>
    <t>生抽</t>
  </si>
  <si>
    <t>海天</t>
  </si>
  <si>
    <t>1.9L</t>
  </si>
  <si>
    <t>蚝油</t>
  </si>
  <si>
    <t>750ml</t>
  </si>
  <si>
    <t>芝麻香油</t>
  </si>
  <si>
    <t>李锦记</t>
  </si>
  <si>
    <t>410ml</t>
  </si>
  <si>
    <t>老抽</t>
  </si>
  <si>
    <t>海苔酥脆松</t>
  </si>
  <si>
    <t>闽源丰</t>
  </si>
  <si>
    <t>原味肉松</t>
  </si>
  <si>
    <t>味美斯</t>
  </si>
  <si>
    <t>面包糠（黄）</t>
  </si>
  <si>
    <t>穗橙</t>
  </si>
  <si>
    <t>洗洁精</t>
  </si>
  <si>
    <t>立白（新金桔）</t>
  </si>
  <si>
    <t>4kg/桶</t>
  </si>
  <si>
    <t>立白</t>
  </si>
  <si>
    <t>1kg/瓶 10瓶/箱</t>
  </si>
  <si>
    <t>一次性手套</t>
  </si>
  <si>
    <t>超护牌</t>
  </si>
  <si>
    <t>盒装抽取式餐饮 食品级 加厚透明塑料PE薄膜200只</t>
  </si>
  <si>
    <t>保鲜膜（无外盒）</t>
  </si>
  <si>
    <t>南亚</t>
  </si>
  <si>
    <t>大卷、食品保鲜、pvc材质
宽40cm*400m(重1980g）</t>
  </si>
  <si>
    <t>卷</t>
  </si>
  <si>
    <t>液化气（不带罐）</t>
  </si>
  <si>
    <t>桂煤燃气</t>
  </si>
  <si>
    <t>16.5kg/罐</t>
  </si>
  <si>
    <t>干电池</t>
  </si>
  <si>
    <t>南孚牌，5号电池</t>
  </si>
  <si>
    <t>20粒装/盒</t>
  </si>
  <si>
    <t>南孚牌，7号电池</t>
  </si>
  <si>
    <t>水磨糯米粉</t>
  </si>
  <si>
    <t>日强</t>
  </si>
  <si>
    <t>白胡椒粉</t>
  </si>
  <si>
    <t>玉友</t>
  </si>
  <si>
    <t>510g/瓶</t>
  </si>
  <si>
    <t>黄豆酱</t>
  </si>
  <si>
    <t>340g/瓶</t>
  </si>
  <si>
    <t>干虾皮</t>
  </si>
  <si>
    <t>纯牛奶</t>
  </si>
  <si>
    <t>荷兰进口全脂</t>
  </si>
  <si>
    <t>1L/瓶，6瓶/箱</t>
  </si>
  <si>
    <t>椰蓉</t>
  </si>
  <si>
    <t>扫把</t>
  </si>
  <si>
    <t xml:space="preserve">   个</t>
  </si>
  <si>
    <t>拖把</t>
  </si>
  <si>
    <t>个</t>
  </si>
  <si>
    <t xml:space="preserve">      咖喱粉</t>
  </si>
  <si>
    <t>恰食鲜</t>
  </si>
  <si>
    <t xml:space="preserve">香溢食品烘焙果味画盘果酱装饰专用 </t>
  </si>
  <si>
    <t>香溢食品烘焙果味画盘果酱装饰专用 1kg/袋 黑色</t>
  </si>
  <si>
    <t>香溢食品烘焙果味画盘果酱装饰专用 2kg/袋</t>
  </si>
  <si>
    <t>紫色，橙色，黄色，绿色，红色各4袋</t>
  </si>
  <si>
    <t xml:space="preserve">立高晶晶亮透明果膏 </t>
  </si>
  <si>
    <t>立高晶晶亮透明果膏 3kg/桶 透明无色</t>
  </si>
  <si>
    <t xml:space="preserve">朱师傅黑巧克力 </t>
  </si>
  <si>
    <t>朱师傅黑巧克力 1kg/袋</t>
  </si>
  <si>
    <t xml:space="preserve">朱师傅白巧克力 </t>
  </si>
  <si>
    <t>朱师傅白巧克力 1kg/袋</t>
  </si>
  <si>
    <t xml:space="preserve">棉签 </t>
  </si>
  <si>
    <t>棉签 100只/袋</t>
  </si>
  <si>
    <t>力创白豆沙</t>
  </si>
  <si>
    <t>力创白豆沙 2KG/袋</t>
  </si>
  <si>
    <t>韩式裱花材料白芸豆，颜色白色</t>
  </si>
  <si>
    <t xml:space="preserve">一次性裱花袋 </t>
  </si>
  <si>
    <t>一次性裱花袋 100个/袋</t>
  </si>
  <si>
    <t>小号</t>
  </si>
  <si>
    <t>裱花袋</t>
  </si>
  <si>
    <t>中号</t>
  </si>
  <si>
    <t xml:space="preserve">维益金钻甜奶油 </t>
  </si>
  <si>
    <t>维益金钻甜奶油 1kg/盒</t>
  </si>
  <si>
    <t>1kg/盒 12盒/件</t>
  </si>
  <si>
    <t>件</t>
  </si>
  <si>
    <t>仙妮贝儿防潮干佩斯</t>
  </si>
  <si>
    <t>仙妮贝儿防潮干佩斯 454g/袋</t>
  </si>
  <si>
    <t>通用型，颜色白色</t>
  </si>
  <si>
    <t>法采防潮蝴蝶结干佩斯</t>
  </si>
  <si>
    <t>法采防潮蝴蝶结干佩斯 600g/袋（糖果）</t>
  </si>
  <si>
    <t>颜色白色</t>
  </si>
  <si>
    <t>圆形硅胶蛋糕抹面裱花练习假体蛋糕模型</t>
  </si>
  <si>
    <t>圆形硅胶蛋糕抹面裱花练习假体蛋糕模型 6寸蓝色</t>
  </si>
  <si>
    <t>蔓越莓干</t>
  </si>
  <si>
    <t>优鲜沛</t>
  </si>
  <si>
    <t>907g/袋</t>
  </si>
  <si>
    <t>纸杯蛋糕杯</t>
  </si>
  <si>
    <t>上口径7cm下口径6cm高5.5cm</t>
  </si>
  <si>
    <t>烘焙碱</t>
  </si>
  <si>
    <t>培考林</t>
  </si>
  <si>
    <t>100克/袋</t>
  </si>
  <si>
    <t>草莓果酱</t>
  </si>
  <si>
    <t>丘比</t>
  </si>
  <si>
    <t>170g/瓶</t>
  </si>
  <si>
    <t>披萨酱</t>
  </si>
  <si>
    <t>味好美</t>
  </si>
  <si>
    <t>百利</t>
  </si>
  <si>
    <t>1kg/盒</t>
  </si>
  <si>
    <t>奶油奶酪</t>
  </si>
  <si>
    <t>马斯卡彭</t>
  </si>
  <si>
    <t>妙可蓝多</t>
  </si>
  <si>
    <t>500g/盒</t>
  </si>
  <si>
    <t>杏仁片</t>
  </si>
  <si>
    <t>硅油纸</t>
  </si>
  <si>
    <t>40cm✖️60cm</t>
  </si>
  <si>
    <t>锡纸</t>
  </si>
  <si>
    <t>30cm宽60cm长</t>
  </si>
  <si>
    <t>红丝绒液</t>
  </si>
  <si>
    <t>展艺</t>
  </si>
  <si>
    <t>30ml/瓶</t>
  </si>
  <si>
    <t>白巧克力</t>
  </si>
  <si>
    <t>1千克</t>
  </si>
  <si>
    <t>黑巧克力</t>
  </si>
  <si>
    <t>凤凰单枞</t>
  </si>
  <si>
    <t>鸭屎香，一级</t>
  </si>
  <si>
    <t>广东潮州</t>
  </si>
  <si>
    <t>克</t>
  </si>
  <si>
    <t>学生练习</t>
  </si>
  <si>
    <t>洒管铁路</t>
  </si>
  <si>
    <t>大红袍</t>
  </si>
  <si>
    <t>一级</t>
  </si>
  <si>
    <t>福建武夷山</t>
  </si>
  <si>
    <t>学生识茶</t>
  </si>
  <si>
    <t>铁观音</t>
  </si>
  <si>
    <t>福建安溪</t>
  </si>
  <si>
    <t>西湖龙井</t>
  </si>
  <si>
    <t>浙江杭州</t>
  </si>
  <si>
    <t>碧螺春</t>
  </si>
  <si>
    <t>江苏洞庭山</t>
  </si>
  <si>
    <t>安吉白茶</t>
  </si>
  <si>
    <t>江苏湖州</t>
  </si>
  <si>
    <t>君山银针</t>
  </si>
  <si>
    <t>湖南君山岛</t>
  </si>
  <si>
    <t>蒙顶黄芽</t>
  </si>
  <si>
    <t>四川雅安</t>
  </si>
  <si>
    <t>正山小种</t>
  </si>
  <si>
    <t>福建桐木关</t>
  </si>
  <si>
    <t>祁门红茶</t>
  </si>
  <si>
    <t>安徽祁门</t>
  </si>
  <si>
    <t>凌云白毫红茶</t>
  </si>
  <si>
    <t>广西凌云</t>
  </si>
  <si>
    <t>普洱熟茶</t>
  </si>
  <si>
    <t>云南普洱</t>
  </si>
  <si>
    <t>白牡丹</t>
  </si>
  <si>
    <t>福建福鼎</t>
  </si>
  <si>
    <t>贡眉</t>
  </si>
  <si>
    <t>自增压酒精炉</t>
  </si>
  <si>
    <t>山良牌</t>
  </si>
  <si>
    <t>410ML，咖啡色，底座+双支架+防风圈</t>
  </si>
  <si>
    <t>调饮制作</t>
  </si>
  <si>
    <t>透明玻璃杯</t>
  </si>
  <si>
    <t>/</t>
  </si>
  <si>
    <t>高：85mm，口径：70mm，容量：200mL</t>
  </si>
  <si>
    <t>国标更新</t>
  </si>
  <si>
    <t>透明玻璃杯垫</t>
  </si>
  <si>
    <t>直径：115mm</t>
  </si>
  <si>
    <t>工业酒精</t>
  </si>
  <si>
    <t>毫升</t>
  </si>
  <si>
    <t>燃料</t>
  </si>
  <si>
    <t>哥顿金酒</t>
  </si>
  <si>
    <t>哥顿</t>
  </si>
  <si>
    <t>750ML</t>
  </si>
  <si>
    <t>君度力娇酒</t>
  </si>
  <si>
    <t>君度</t>
  </si>
  <si>
    <t>700ML</t>
  </si>
  <si>
    <t>绿薄荷味力娇酒</t>
  </si>
  <si>
    <t>波士</t>
  </si>
  <si>
    <t>白可可味力娇酒</t>
  </si>
  <si>
    <t>绝对伏特加</t>
  </si>
  <si>
    <t>绝对</t>
  </si>
  <si>
    <t>百加得朗姆酒</t>
  </si>
  <si>
    <t>百加得</t>
  </si>
  <si>
    <t>金宾波本威士忌</t>
  </si>
  <si>
    <t xml:space="preserve"> 金宾</t>
  </si>
  <si>
    <t>将军白兰地</t>
  </si>
  <si>
    <t>将军</t>
  </si>
  <si>
    <t>苦精</t>
  </si>
  <si>
    <t>安格式</t>
  </si>
  <si>
    <t>200ML</t>
  </si>
  <si>
    <t>龙舌兰</t>
  </si>
  <si>
    <t>豪帅快活</t>
  </si>
  <si>
    <t>屈臣氏汤力水</t>
  </si>
  <si>
    <t>屈臣氏</t>
  </si>
  <si>
    <t>330ML</t>
  </si>
  <si>
    <t>屈臣氏苏打水</t>
  </si>
  <si>
    <t>可口可乐</t>
  </si>
  <si>
    <t>1.25L</t>
  </si>
  <si>
    <t>雪碧</t>
  </si>
  <si>
    <t>新鲜柠檬</t>
  </si>
  <si>
    <t>黄色、青色各5斤</t>
  </si>
  <si>
    <t>新鲜鸡蛋</t>
  </si>
  <si>
    <t>板</t>
  </si>
  <si>
    <t>浓缩橙汁</t>
  </si>
  <si>
    <t>新的</t>
  </si>
  <si>
    <t>840ML</t>
  </si>
  <si>
    <t>浓缩柠檬汁</t>
  </si>
  <si>
    <t>石榴味糖水调味糖浆</t>
  </si>
  <si>
    <t>安格斯</t>
  </si>
  <si>
    <t>1000ML</t>
  </si>
  <si>
    <t>蓝橙力娇</t>
  </si>
  <si>
    <t>莎堡皇</t>
  </si>
  <si>
    <t>白胶</t>
  </si>
  <si>
    <t>得力</t>
  </si>
  <si>
    <t>120ml*3组合套装</t>
  </si>
  <si>
    <t>套</t>
  </si>
  <si>
    <t>手工课程实训耗材</t>
  </si>
  <si>
    <t>幼儿教育</t>
  </si>
  <si>
    <t>扭扭棒</t>
  </si>
  <si>
    <t>8MM特密、马卡龙色特密</t>
  </si>
  <si>
    <t>特密</t>
  </si>
  <si>
    <t>扭扭</t>
  </si>
  <si>
    <t>8MM（彩虹色）</t>
  </si>
  <si>
    <t>8mm特密款、20色混200根</t>
  </si>
  <si>
    <t>酒精胶</t>
  </si>
  <si>
    <t>2瓶一组</t>
  </si>
  <si>
    <t>15MM扭扭棒</t>
  </si>
  <si>
    <t>1米 混色随机</t>
  </si>
  <si>
    <t>50根、无备注随机发</t>
  </si>
  <si>
    <t>发箍DIY金属包布黑色</t>
  </si>
  <si>
    <t>8mm金属包黑布10个装</t>
  </si>
  <si>
    <t>若茶</t>
  </si>
  <si>
    <t>毛球大小混装</t>
  </si>
  <si>
    <t>毛球大小混装约200个</t>
  </si>
  <si>
    <t>8cm-钢色加厚鸭嘴夹</t>
  </si>
  <si>
    <t>8CM--KC</t>
  </si>
  <si>
    <t>30个一套</t>
  </si>
  <si>
    <t>尖头剪刀</t>
  </si>
  <si>
    <t>lwq-20240409-5、学得乐</t>
  </si>
  <si>
    <t>70mm*135mm、（中号混装-10绿+5粉+5蓝）</t>
  </si>
  <si>
    <t>1号 适用剪彩喜庆金剪刀</t>
  </si>
  <si>
    <t>19mm 9.5mm</t>
  </si>
  <si>
    <t>2号家用多功能</t>
  </si>
  <si>
    <t>17mm 9mm</t>
  </si>
  <si>
    <t>3号剪</t>
  </si>
  <si>
    <t>15mm 8mm</t>
  </si>
  <si>
    <t>4号剪</t>
  </si>
  <si>
    <t>12.5mm 7mm</t>
  </si>
  <si>
    <t>5号剪</t>
  </si>
  <si>
    <t>12mm 8.5mm</t>
  </si>
  <si>
    <t>6号剪</t>
  </si>
  <si>
    <t>8.5mm 5mm</t>
  </si>
  <si>
    <t>美工刀</t>
  </si>
  <si>
    <t>刀身材质塑料、刀刃8cm、刀柄长13cm</t>
  </si>
  <si>
    <t>60把/整盒</t>
  </si>
  <si>
    <t>加厚钢直尺30厘米</t>
  </si>
  <si>
    <r>
      <rPr>
        <sz val="10"/>
        <rFont val="宋体"/>
        <charset val="134"/>
        <scheme val="minor"/>
      </rPr>
      <t>超群</t>
    </r>
    <r>
      <rPr>
        <sz val="10"/>
        <rFont val="宋体"/>
        <charset val="134"/>
        <scheme val="minor"/>
      </rPr>
      <t xml:space="preserve">  CQ-116 </t>
    </r>
    <r>
      <rPr>
        <sz val="10"/>
        <rFont val="宋体"/>
        <charset val="134"/>
        <scheme val="minor"/>
      </rPr>
      <t>、</t>
    </r>
    <r>
      <rPr>
        <sz val="10"/>
        <rFont val="宋体"/>
        <charset val="134"/>
        <scheme val="minor"/>
      </rPr>
      <t>10</t>
    </r>
    <r>
      <rPr>
        <sz val="10"/>
        <rFont val="宋体"/>
        <charset val="134"/>
        <scheme val="minor"/>
      </rPr>
      <t>把一组</t>
    </r>
  </si>
  <si>
    <t>30cm</t>
  </si>
  <si>
    <t>彩色补充墨水</t>
  </si>
  <si>
    <t>GRASP/掌握</t>
  </si>
  <si>
    <t>zw-020  24色</t>
  </si>
  <si>
    <t>生宣四尺100张</t>
  </si>
  <si>
    <t>韵宣阁纸业</t>
  </si>
  <si>
    <t>生宣</t>
  </si>
  <si>
    <t>珠光折纸</t>
  </si>
  <si>
    <t>宅小仙</t>
  </si>
  <si>
    <t>15*15cm、10色/200张</t>
  </si>
  <si>
    <t>双色折纸</t>
  </si>
  <si>
    <t>萌贝</t>
  </si>
  <si>
    <t>15厘米15色56张 双面双色</t>
  </si>
  <si>
    <t>大红纸</t>
  </si>
  <si>
    <t>103×79CM、双面50张</t>
  </si>
  <si>
    <t>高粘透明 热熔胶</t>
  </si>
  <si>
    <t>7*200mm、1000根</t>
  </si>
  <si>
    <t>手工模型胶</t>
  </si>
  <si>
    <t>5只一组，每只60ml</t>
  </si>
  <si>
    <t>凯撕密</t>
  </si>
  <si>
    <t>不织布</t>
  </si>
  <si>
    <t>每套30色各一张，单张 40*45cm、</t>
  </si>
  <si>
    <t>阿邦</t>
  </si>
  <si>
    <t>衍纸</t>
  </si>
  <si>
    <t>36色5mm宽540长180条</t>
  </si>
  <si>
    <t>衍纸工具套装</t>
  </si>
  <si>
    <t>5件套 基础版</t>
  </si>
  <si>
    <t>kt板泡沫板1</t>
  </si>
  <si>
    <t>白色 21*29cm、10张一套</t>
  </si>
  <si>
    <t xml:space="preserve">易展示 </t>
  </si>
  <si>
    <t>kt板泡沫板2</t>
  </si>
  <si>
    <t>白色 30*40cm、10张一套</t>
  </si>
  <si>
    <t>绣花线</t>
  </si>
  <si>
    <t>固定24色绣线+工具包</t>
  </si>
  <si>
    <t>TRMER/纤慕</t>
  </si>
  <si>
    <t>组</t>
  </si>
  <si>
    <t>天然大漆颜料</t>
  </si>
  <si>
    <r>
      <rPr>
        <sz val="10"/>
        <rFont val="宋体"/>
        <charset val="134"/>
        <scheme val="minor"/>
      </rPr>
      <t>小号漆扇</t>
    </r>
    <r>
      <rPr>
        <sz val="10"/>
        <rFont val="宋体"/>
        <charset val="134"/>
        <scheme val="minor"/>
      </rPr>
      <t>10</t>
    </r>
    <r>
      <rPr>
        <sz val="10"/>
        <rFont val="宋体"/>
        <charset val="134"/>
        <scheme val="minor"/>
      </rPr>
      <t>把</t>
    </r>
  </si>
  <si>
    <t>小号漆扇10把
（自选备注 美人、飞仙、皇冠、八瓣、四瓣各2）</t>
  </si>
  <si>
    <r>
      <rPr>
        <sz val="10"/>
        <rFont val="宋体"/>
        <charset val="134"/>
        <scheme val="minor"/>
      </rPr>
      <t>3mm100</t>
    </r>
    <r>
      <rPr>
        <sz val="10"/>
        <rFont val="宋体"/>
        <charset val="134"/>
        <scheme val="minor"/>
      </rPr>
      <t>米彩色棉绳线手</t>
    </r>
  </si>
  <si>
    <t>3mm焦糖色
3mm褐色
3mm黄麻色
3mm卡其色
3mm米白色
3mm皮粉
各3卷</t>
  </si>
  <si>
    <t>6色各3卷 18卷</t>
  </si>
  <si>
    <t>60ml</t>
  </si>
  <si>
    <t>丙烯马克笔</t>
  </si>
  <si>
    <t>晨光</t>
  </si>
  <si>
    <t>48色</t>
  </si>
  <si>
    <t>彩色毛线</t>
  </si>
  <si>
    <t>初梦</t>
  </si>
  <si>
    <t>各色</t>
  </si>
  <si>
    <t>团</t>
  </si>
  <si>
    <t>动物鼻子</t>
  </si>
  <si>
    <t>黑色平底三角</t>
  </si>
  <si>
    <t>7*8  7*9  11*12  11*14  12*15</t>
  </si>
  <si>
    <t>热熔胶棒</t>
  </si>
  <si>
    <t>傲盾</t>
  </si>
  <si>
    <t>7mm*190mm</t>
  </si>
  <si>
    <t>丝网</t>
  </si>
  <si>
    <t>金黄冠DIY</t>
  </si>
  <si>
    <t>20色</t>
  </si>
  <si>
    <t>丝网花套筒</t>
  </si>
  <si>
    <t>丝网花铁丝</t>
  </si>
  <si>
    <t>22#  24#</t>
  </si>
  <si>
    <t>40根/扎</t>
  </si>
  <si>
    <t>强力粘合剂</t>
  </si>
  <si>
    <t>50ml</t>
  </si>
  <si>
    <t>丝带</t>
  </si>
  <si>
    <t>4cm</t>
  </si>
  <si>
    <t>红 肉  黄香槟色 紫 蓝 绿粉等</t>
  </si>
  <si>
    <t>钩针</t>
  </si>
  <si>
    <r>
      <rPr>
        <sz val="10"/>
        <rFont val="宋体"/>
        <charset val="134"/>
        <scheme val="minor"/>
      </rPr>
      <t>10</t>
    </r>
    <r>
      <rPr>
        <sz val="10"/>
        <rFont val="宋体"/>
        <charset val="134"/>
        <scheme val="minor"/>
      </rPr>
      <t>支套装</t>
    </r>
  </si>
  <si>
    <t>锈花针</t>
  </si>
  <si>
    <t>戳戳乐9号10号11号12号</t>
  </si>
  <si>
    <t>支</t>
  </si>
  <si>
    <t>彩色卡纸</t>
  </si>
  <si>
    <t>24色</t>
  </si>
  <si>
    <t>4K</t>
  </si>
  <si>
    <t>张</t>
  </si>
  <si>
    <t>衍纸条多色</t>
  </si>
  <si>
    <t>宽0.5cm</t>
  </si>
  <si>
    <t>宽0.3cm</t>
  </si>
  <si>
    <t>厚卡纸A4</t>
  </si>
  <si>
    <t>花样炫彩</t>
  </si>
  <si>
    <t>30色60张/包</t>
  </si>
  <si>
    <t>衍纸板套装</t>
  </si>
  <si>
    <r>
      <rPr>
        <sz val="10"/>
        <rFont val="宋体"/>
        <charset val="134"/>
        <scheme val="minor"/>
      </rPr>
      <t>含衍纸笔</t>
    </r>
    <r>
      <rPr>
        <sz val="10"/>
        <rFont val="宋体"/>
        <charset val="134"/>
        <scheme val="minor"/>
      </rPr>
      <t xml:space="preserve">  </t>
    </r>
    <r>
      <rPr>
        <sz val="10"/>
        <rFont val="宋体"/>
        <charset val="134"/>
        <scheme val="minor"/>
      </rPr>
      <t>锥子</t>
    </r>
    <r>
      <rPr>
        <sz val="10"/>
        <rFont val="宋体"/>
        <charset val="134"/>
        <scheme val="minor"/>
      </rPr>
      <t xml:space="preserve"> </t>
    </r>
    <r>
      <rPr>
        <sz val="10"/>
        <rFont val="宋体"/>
        <charset val="134"/>
        <scheme val="minor"/>
      </rPr>
      <t>镊子</t>
    </r>
    <r>
      <rPr>
        <sz val="10"/>
        <rFont val="宋体"/>
        <charset val="134"/>
        <scheme val="minor"/>
      </rPr>
      <t xml:space="preserve">  </t>
    </r>
    <r>
      <rPr>
        <sz val="10"/>
        <rFont val="宋体"/>
        <charset val="134"/>
        <scheme val="minor"/>
      </rPr>
      <t>珠针 衍纸尺</t>
    </r>
  </si>
  <si>
    <t>星球牌</t>
  </si>
  <si>
    <t>花杆</t>
  </si>
  <si>
    <t>1*20</t>
  </si>
  <si>
    <t>绣花线(50色）+工具包</t>
  </si>
  <si>
    <t>QM-D1-ZKX18005</t>
  </si>
  <si>
    <t>50色/包</t>
  </si>
  <si>
    <t>流苏线</t>
  </si>
  <si>
    <t>金泉华</t>
  </si>
  <si>
    <t>3股</t>
  </si>
  <si>
    <t>筒</t>
  </si>
  <si>
    <t>大漆颜料</t>
  </si>
  <si>
    <t>15色天然大漆(大漆+橘子油）</t>
  </si>
  <si>
    <t>30ml</t>
  </si>
  <si>
    <t>发箍（扭扭棒）</t>
  </si>
  <si>
    <t>若茶饰品</t>
  </si>
  <si>
    <t>8ml金属包黑布</t>
  </si>
  <si>
    <t>口金包和风烫金碎花布</t>
  </si>
  <si>
    <t>英舒 （每组5片）</t>
  </si>
  <si>
    <t>1#---24#</t>
  </si>
  <si>
    <t>香囊香料</t>
  </si>
  <si>
    <t>沃格尔</t>
  </si>
  <si>
    <t>艾草 艾绒 薰衣草  安神助眠  驱蚊</t>
  </si>
  <si>
    <t>100克/包</t>
  </si>
  <si>
    <t>奶油胶</t>
  </si>
  <si>
    <t>索丹 lnb407EW</t>
  </si>
  <si>
    <t>套装</t>
  </si>
  <si>
    <t>凯思密</t>
  </si>
  <si>
    <t>模型胶</t>
  </si>
  <si>
    <t>牛皮纸A3</t>
  </si>
  <si>
    <t>塔驰</t>
  </si>
  <si>
    <t>300g</t>
  </si>
  <si>
    <t>圆牛卡25cm</t>
  </si>
  <si>
    <t>200g</t>
  </si>
  <si>
    <t xml:space="preserve"> 圆白卡20cm</t>
  </si>
  <si>
    <t xml:space="preserve"> 圆黑卡29cm</t>
  </si>
  <si>
    <t>KT板</t>
  </si>
  <si>
    <t>A3</t>
  </si>
  <si>
    <t>厚5mm</t>
  </si>
  <si>
    <t>超级粘土</t>
  </si>
  <si>
    <t>白色  500克/包</t>
  </si>
  <si>
    <t>婴儿抽纸</t>
  </si>
  <si>
    <t>维达、原木纸浆</t>
  </si>
  <si>
    <t>3层100抽一包、20包一组</t>
  </si>
  <si>
    <t>素描纸（20张）</t>
  </si>
  <si>
    <t>8K</t>
  </si>
  <si>
    <t>打</t>
  </si>
  <si>
    <t>美术课程实训耗材</t>
  </si>
  <si>
    <t>速写本</t>
  </si>
  <si>
    <t>玛丽</t>
  </si>
  <si>
    <t>A4（30页）</t>
  </si>
  <si>
    <t>本</t>
  </si>
  <si>
    <t>中华绘图铅笔101</t>
  </si>
  <si>
    <t>2B</t>
  </si>
  <si>
    <t>六角笔杆</t>
  </si>
  <si>
    <t>水溶性彩铅</t>
  </si>
  <si>
    <t>36色</t>
  </si>
  <si>
    <t>水溶油画棒</t>
  </si>
  <si>
    <r>
      <rPr>
        <sz val="10"/>
        <rFont val="宋体"/>
        <charset val="134"/>
        <scheme val="minor"/>
      </rPr>
      <t>24</t>
    </r>
    <r>
      <rPr>
        <sz val="10"/>
        <rFont val="宋体"/>
        <charset val="134"/>
        <scheme val="minor"/>
      </rPr>
      <t>色</t>
    </r>
  </si>
  <si>
    <t>水彩笔</t>
  </si>
  <si>
    <r>
      <rPr>
        <sz val="10"/>
        <rFont val="宋体"/>
        <charset val="134"/>
        <scheme val="minor"/>
      </rPr>
      <t>36</t>
    </r>
    <r>
      <rPr>
        <sz val="10"/>
        <rFont val="宋体"/>
        <charset val="134"/>
        <scheme val="minor"/>
      </rPr>
      <t>色</t>
    </r>
  </si>
  <si>
    <t>水粉纸（20张）</t>
  </si>
  <si>
    <t>马利</t>
  </si>
  <si>
    <t>8开</t>
  </si>
  <si>
    <t>双头记号笔</t>
  </si>
  <si>
    <t>金万年G—902通乐</t>
  </si>
  <si>
    <t>黑色防水</t>
  </si>
  <si>
    <r>
      <rPr>
        <sz val="10"/>
        <rFont val="宋体"/>
        <charset val="134"/>
        <scheme val="minor"/>
      </rPr>
      <t>一次性纸盘</t>
    </r>
    <r>
      <rPr>
        <sz val="10"/>
        <rFont val="宋体"/>
        <charset val="134"/>
        <scheme val="minor"/>
      </rPr>
      <t xml:space="preserve">diy </t>
    </r>
    <r>
      <rPr>
        <sz val="10"/>
        <rFont val="宋体"/>
        <charset val="134"/>
        <scheme val="minor"/>
      </rPr>
      <t>手工</t>
    </r>
  </si>
  <si>
    <r>
      <rPr>
        <sz val="10"/>
        <rFont val="宋体"/>
        <charset val="134"/>
        <scheme val="minor"/>
      </rPr>
      <t xml:space="preserve"> </t>
    </r>
    <r>
      <rPr>
        <sz val="10"/>
        <rFont val="宋体"/>
        <charset val="134"/>
        <scheme val="minor"/>
      </rPr>
      <t>繁华似景</t>
    </r>
  </si>
  <si>
    <r>
      <rPr>
        <sz val="10"/>
        <rFont val="宋体"/>
        <charset val="134"/>
        <scheme val="minor"/>
      </rPr>
      <t>加厚圆形</t>
    </r>
    <r>
      <rPr>
        <sz val="10"/>
        <rFont val="宋体"/>
        <charset val="134"/>
        <scheme val="minor"/>
      </rPr>
      <t>8</t>
    </r>
    <r>
      <rPr>
        <sz val="10"/>
        <rFont val="宋体"/>
        <charset val="134"/>
        <scheme val="minor"/>
      </rPr>
      <t>寸</t>
    </r>
    <r>
      <rPr>
        <sz val="10"/>
        <rFont val="宋体"/>
        <charset val="134"/>
        <scheme val="minor"/>
      </rPr>
      <t xml:space="preserve"> </t>
    </r>
  </si>
  <si>
    <r>
      <rPr>
        <sz val="10"/>
        <rFont val="宋体"/>
        <charset val="134"/>
        <scheme val="minor"/>
      </rPr>
      <t xml:space="preserve">50 </t>
    </r>
    <r>
      <rPr>
        <sz val="10"/>
        <rFont val="宋体"/>
        <charset val="134"/>
        <scheme val="minor"/>
      </rPr>
      <t>个</t>
    </r>
    <r>
      <rPr>
        <sz val="10"/>
        <rFont val="宋体"/>
        <charset val="134"/>
        <scheme val="minor"/>
      </rPr>
      <t>/</t>
    </r>
    <r>
      <rPr>
        <sz val="10"/>
        <rFont val="宋体"/>
        <charset val="134"/>
        <scheme val="minor"/>
      </rPr>
      <t>包</t>
    </r>
  </si>
  <si>
    <r>
      <rPr>
        <sz val="10"/>
        <rFont val="宋体"/>
        <charset val="134"/>
        <scheme val="minor"/>
      </rPr>
      <t>加厚圆形</t>
    </r>
    <r>
      <rPr>
        <sz val="10"/>
        <rFont val="宋体"/>
        <charset val="134"/>
        <scheme val="minor"/>
      </rPr>
      <t>10</t>
    </r>
    <r>
      <rPr>
        <sz val="10"/>
        <rFont val="宋体"/>
        <charset val="134"/>
        <scheme val="minor"/>
      </rPr>
      <t>寸</t>
    </r>
  </si>
  <si>
    <t>加厚圆形5寸</t>
  </si>
  <si>
    <t>手绘空白纸浆面具</t>
  </si>
  <si>
    <t>仕彩</t>
  </si>
  <si>
    <r>
      <rPr>
        <sz val="10"/>
        <rFont val="宋体"/>
        <charset val="134"/>
        <scheme val="minor"/>
      </rPr>
      <t>狐狸、天鹅、火焰、蝴蝶、凤凰、小马勺、葫芦（每种造型</t>
    </r>
    <r>
      <rPr>
        <sz val="10"/>
        <rFont val="宋体"/>
        <charset val="134"/>
        <scheme val="minor"/>
      </rPr>
      <t>20</t>
    </r>
    <r>
      <rPr>
        <sz val="10"/>
        <rFont val="宋体"/>
        <charset val="134"/>
        <scheme val="minor"/>
      </rPr>
      <t>个）</t>
    </r>
  </si>
  <si>
    <r>
      <rPr>
        <sz val="10"/>
        <rFont val="宋体"/>
        <charset val="134"/>
        <scheme val="minor"/>
      </rPr>
      <t xml:space="preserve"> </t>
    </r>
    <r>
      <rPr>
        <sz val="10"/>
        <rFont val="宋体"/>
        <charset val="134"/>
        <scheme val="minor"/>
      </rPr>
      <t>个</t>
    </r>
  </si>
  <si>
    <t>炫彩刮画纸（10张）</t>
  </si>
  <si>
    <t>水彩纸（10张）</t>
  </si>
  <si>
    <t>上海奥文CZ32308</t>
  </si>
  <si>
    <t>265*380mm</t>
  </si>
  <si>
    <t>高光白笔</t>
  </si>
  <si>
    <t>樱花</t>
  </si>
  <si>
    <t>白色</t>
  </si>
  <si>
    <t>Touch mark手绘用线稿本动漫（日系）</t>
  </si>
  <si>
    <t>Touch mark</t>
  </si>
  <si>
    <t>16张A4300g</t>
  </si>
  <si>
    <t>双头马克笔</t>
  </si>
  <si>
    <t>酒红色圆尖油画笔</t>
  </si>
  <si>
    <t>3支装</t>
  </si>
  <si>
    <t>水粉颜料</t>
  </si>
  <si>
    <t>水彩画笔勾线笔</t>
  </si>
  <si>
    <t>马利G1120尖头狼毫</t>
  </si>
  <si>
    <t>2支装</t>
  </si>
  <si>
    <t>鸭舌形尼龙画笔（水粉）</t>
  </si>
  <si>
    <t>一次性纸盘diy 手工</t>
  </si>
  <si>
    <r>
      <rPr>
        <sz val="10"/>
        <rFont val="宋体"/>
        <charset val="134"/>
        <scheme val="minor"/>
      </rPr>
      <t>圆形</t>
    </r>
    <r>
      <rPr>
        <sz val="10"/>
        <rFont val="宋体"/>
        <charset val="134"/>
        <scheme val="minor"/>
      </rPr>
      <t>10</t>
    </r>
    <r>
      <rPr>
        <sz val="10"/>
        <rFont val="宋体"/>
        <charset val="134"/>
        <scheme val="minor"/>
      </rPr>
      <t>寸直径</t>
    </r>
    <r>
      <rPr>
        <sz val="10"/>
        <rFont val="宋体"/>
        <charset val="134"/>
        <scheme val="minor"/>
      </rPr>
      <t>26cm</t>
    </r>
  </si>
  <si>
    <t>加厚防水防油</t>
  </si>
  <si>
    <t>水彩纸</t>
  </si>
  <si>
    <t>木纹款白色托盘</t>
  </si>
  <si>
    <t>A款003,尺寸：24.3X18X2.1</t>
  </si>
  <si>
    <t>美容保健</t>
  </si>
  <si>
    <t>酒精消毒液</t>
  </si>
  <si>
    <t>2L</t>
  </si>
  <si>
    <t>卸甲水</t>
  </si>
  <si>
    <t>2500ML</t>
  </si>
  <si>
    <t>仿真软手</t>
  </si>
  <si>
    <t>一对（左右手）</t>
  </si>
  <si>
    <t>双</t>
  </si>
  <si>
    <t>调胶纸</t>
  </si>
  <si>
    <t>大号7.6X7.6CM、50张/本</t>
  </si>
  <si>
    <t>洗甲棉</t>
  </si>
  <si>
    <t>700片/包、硬质美甲棉片</t>
  </si>
  <si>
    <t>防水围布</t>
  </si>
  <si>
    <t>白色、黑色各5块、70X85CM</t>
  </si>
  <si>
    <t>块</t>
  </si>
  <si>
    <t>美甲调胶棒</t>
  </si>
  <si>
    <t>木质手柄</t>
  </si>
  <si>
    <t>打磨头收纳盒</t>
  </si>
  <si>
    <t>20孔100#透明色</t>
  </si>
  <si>
    <t>深浅绘意电镀彩绘胶</t>
  </si>
  <si>
    <t>电镀金、电镀银各2瓶</t>
  </si>
  <si>
    <t>深浅绘意九款功能</t>
  </si>
  <si>
    <t>固态+加稠+三合一（10G装）九个/套</t>
  </si>
  <si>
    <t>深浅绘意纹理胶</t>
  </si>
  <si>
    <t>黑色、白色各4瓶</t>
  </si>
  <si>
    <t>深浅绘意花漾韵花12色</t>
  </si>
  <si>
    <t>一套12色</t>
  </si>
  <si>
    <t>卡妞彩绘胶</t>
  </si>
  <si>
    <t>8色一套</t>
  </si>
  <si>
    <t>壹墨一次性乳胶手套</t>
  </si>
  <si>
    <t>食品级乳胶高弹/M和L码各2盒/每盒100只</t>
  </si>
  <si>
    <t>瓷白平板托</t>
  </si>
  <si>
    <t xml:space="preserve">6英寸，15CM </t>
  </si>
  <si>
    <t>伈柚里99色甲油胶</t>
  </si>
  <si>
    <t>99色+底胶封层+涂好色板</t>
  </si>
  <si>
    <t>史明克学院级24色水彩</t>
  </si>
  <si>
    <t>雾蓝铁盒/1ML装/学院级24色/+松鼠毛笔+水彩本+三个一水桶</t>
  </si>
  <si>
    <t>敦煌珠光水彩</t>
  </si>
  <si>
    <t>敦煌20色彩1ML装</t>
  </si>
  <si>
    <t>星晕珠光水彩</t>
  </si>
  <si>
    <t>星晕色系24色珠光水彩/透明盒/2.3ML</t>
  </si>
  <si>
    <t>美甲水彩练卡</t>
  </si>
  <si>
    <t>白卡6款/每款各五张</t>
  </si>
  <si>
    <t>彩绘胶练习卡</t>
  </si>
  <si>
    <t>6款/每款一张</t>
  </si>
  <si>
    <t>豆腐海棉</t>
  </si>
  <si>
    <t>抓夹+豆腐海棉白色15X15MM（100个）/套</t>
  </si>
  <si>
    <t>檀木杆针管拉线笔</t>
  </si>
  <si>
    <t>5支一套/檀木手柄</t>
  </si>
  <si>
    <t>檀木杆笔12支</t>
  </si>
  <si>
    <t>檀木杆笔12支/套</t>
  </si>
  <si>
    <t>钰创合成美甲灯</t>
  </si>
  <si>
    <t>48W/36颗金属水晶灯珠款</t>
  </si>
  <si>
    <t>号码牌</t>
  </si>
  <si>
    <t>五角星形号码牌/亚克力/红底色/7CM/1到60的号</t>
  </si>
  <si>
    <t>陶瓷玉石猫眼胶</t>
  </si>
  <si>
    <t>5克装/咖色底/小号吸铁石/裸粉色/三款各一</t>
  </si>
  <si>
    <t>PYNailArt绿砂条</t>
  </si>
  <si>
    <t>150/150/绿色10条、120/120/黄色10条</t>
  </si>
  <si>
    <t>亚克力底座</t>
  </si>
  <si>
    <t>1个花透明亚克力+5个仙女底座为一套</t>
  </si>
  <si>
    <t>甲托专用胶</t>
  </si>
  <si>
    <t>100贴/张</t>
  </si>
  <si>
    <t>甲片展示粘贴</t>
  </si>
  <si>
    <t>30贴/张/20张装</t>
  </si>
  <si>
    <t>果冻胶</t>
  </si>
  <si>
    <t>常规款-白色（24贴）200片</t>
  </si>
  <si>
    <t>加大款-黄胶（24贴）200片</t>
  </si>
  <si>
    <t>加厚镭射蝴蝶纸托</t>
  </si>
  <si>
    <t>300片/卷</t>
  </si>
  <si>
    <t>超硬延长纸托</t>
  </si>
  <si>
    <t>PVC延长纸托</t>
  </si>
  <si>
    <t>100贴/盒</t>
  </si>
  <si>
    <t>航母C弧pvc纸托</t>
  </si>
  <si>
    <t>豆蔻檀木水彩笔</t>
  </si>
  <si>
    <t>貂毛</t>
  </si>
  <si>
    <t>丁茜水彩笔</t>
  </si>
  <si>
    <t>1.0+2.0型号各一支</t>
  </si>
  <si>
    <t>桃木美甲貂毛水彩笔</t>
  </si>
  <si>
    <t>A625型号</t>
  </si>
  <si>
    <t>水晶逆型棒</t>
  </si>
  <si>
    <t>6支套装</t>
  </si>
  <si>
    <t>强力磁铁</t>
  </si>
  <si>
    <t>猫眼磁铁</t>
  </si>
  <si>
    <t>16K水彩纸</t>
  </si>
  <si>
    <t>300G加厚 16K/粗纹/40张一袋</t>
  </si>
  <si>
    <t>方、圆形水彩纸</t>
  </si>
  <si>
    <t>300G/方+圆形各100张/套</t>
  </si>
  <si>
    <t>32K水彩本</t>
  </si>
  <si>
    <t>32K/20张/本</t>
  </si>
  <si>
    <t>小号橡皮筋</t>
  </si>
  <si>
    <t>直径19毫米/1斤/包</t>
  </si>
  <si>
    <t>完美日记氨基酸卸妆水</t>
  </si>
  <si>
    <t>白胖子 500ML</t>
  </si>
  <si>
    <t>蝶伊清影干胶</t>
  </si>
  <si>
    <t>320ML、四瓶套餐</t>
  </si>
  <si>
    <t>京都发卡</t>
  </si>
  <si>
    <t>50板/盒</t>
  </si>
  <si>
    <t>圆头波纹发夹</t>
  </si>
  <si>
    <t>10盒套餐</t>
  </si>
  <si>
    <t>u形夹</t>
  </si>
  <si>
    <t>一斤装/三盒送一盒/套餐（共12盒）</t>
  </si>
  <si>
    <t>新娘婚纱</t>
  </si>
  <si>
    <t>3XL和4XL各一件、齐地</t>
  </si>
  <si>
    <t>中式新娘</t>
  </si>
  <si>
    <t>3XL和4XL各一件</t>
  </si>
  <si>
    <t>晚宴礼服</t>
  </si>
  <si>
    <t>婚纱架</t>
  </si>
  <si>
    <t>2米X2米金色</t>
  </si>
  <si>
    <t>婚服防尘罩</t>
  </si>
  <si>
    <t>透明款 200X90X35</t>
  </si>
  <si>
    <t>素之然双眼皮贴</t>
  </si>
  <si>
    <t>单面/S、M、L/三个型号各五</t>
  </si>
  <si>
    <t>电动移动龙门架</t>
  </si>
  <si>
    <t>电动4轴不锈钢/宽容3.28X高2.8M/</t>
  </si>
  <si>
    <t>背景绒布</t>
  </si>
  <si>
    <t>黑、白、红、粉色/宽3M X长 5M/一色五米</t>
  </si>
  <si>
    <t>米</t>
  </si>
  <si>
    <t>晾衣伸缩架</t>
  </si>
  <si>
    <t>免打孔/可伸缩3.3-4米</t>
  </si>
  <si>
    <t>雕牌洗衣液</t>
  </si>
  <si>
    <t>整箱28斤/3.5X4瓶（3.5千克装）</t>
  </si>
  <si>
    <t>耳环项链套装</t>
  </si>
  <si>
    <t>10套</t>
  </si>
  <si>
    <t>练习睫毛</t>
  </si>
  <si>
    <t>6MM长度/100盒套餐/共200盒</t>
  </si>
  <si>
    <t>6MM长度</t>
  </si>
  <si>
    <t>白色瓶口擦布</t>
  </si>
  <si>
    <t>日式单根亚光圆毛</t>
  </si>
  <si>
    <t>圆毛、哑光0.15/C翘度/8､9､10､11､12MM长度各20盒</t>
  </si>
  <si>
    <t>眼贴</t>
  </si>
  <si>
    <t>70对/包</t>
  </si>
  <si>
    <t>白色加长头棉棒</t>
  </si>
  <si>
    <t>100支/罐</t>
  </si>
  <si>
    <t>一次性刷</t>
  </si>
  <si>
    <t>透明三盒装/套/150支</t>
  </si>
  <si>
    <t>防潮箱</t>
  </si>
  <si>
    <t>黄黑色/9L/套</t>
  </si>
  <si>
    <t>配套内胆、吸湿卡、锁、湿度表</t>
  </si>
  <si>
    <t>酷拉拉相机传输线</t>
  </si>
  <si>
    <t>佳能R6/5米/TYPEC/全功能3.2款、电脑和相机连接线</t>
  </si>
  <si>
    <t>帝特超长HDMI光纤线</t>
  </si>
  <si>
    <t>无损传输2.0/5米线</t>
  </si>
  <si>
    <t>诺泰科横竖拍云台三脚架</t>
  </si>
  <si>
    <t>1.8米横竖拍云台三脚架</t>
  </si>
  <si>
    <t>配送移动滑轮、架包</t>
  </si>
  <si>
    <t>四门铁皮柜</t>
  </si>
  <si>
    <t>四门/钢制铁皮储物柜/带锁</t>
  </si>
  <si>
    <t>高180X宽850X深420</t>
  </si>
  <si>
    <t>金贝U型摄影反光板</t>
  </si>
  <si>
    <t>60X115CM U型反光板</t>
  </si>
  <si>
    <t>配套DDJ-70背影灯架</t>
  </si>
  <si>
    <t>穿戴甲</t>
  </si>
  <si>
    <t>免刻磨/长梯形/100片/盒</t>
  </si>
  <si>
    <t>XS、S、M、L各30盒</t>
  </si>
  <si>
    <t>免刻磨/长椭圆形/100片/盒</t>
  </si>
  <si>
    <t>免刻磨/长尖形/100片/盒</t>
  </si>
  <si>
    <t>免刻磨/杏仁形/100片/盒</t>
  </si>
  <si>
    <t>XS、S、M、L各20盒</t>
  </si>
  <si>
    <t>美甲甲片</t>
  </si>
  <si>
    <t>自然色/全贴、500片/包</t>
  </si>
  <si>
    <t>每包 0-9号</t>
  </si>
  <si>
    <t>细腰全贴</t>
  </si>
  <si>
    <t>磨砂长梯形</t>
  </si>
  <si>
    <t>240片/包</t>
  </si>
  <si>
    <t>磨砂长水滴形</t>
  </si>
  <si>
    <t>C弧超长穿戴甲</t>
  </si>
  <si>
    <t>C1长牛仔甲片</t>
  </si>
  <si>
    <t>240片/盒</t>
  </si>
  <si>
    <t>C3长水滴甲片</t>
  </si>
  <si>
    <t>超长工艺甲片1</t>
  </si>
  <si>
    <t>方形自然色/最长的是13CM</t>
  </si>
  <si>
    <t>0#-9#/12片/袋</t>
  </si>
  <si>
    <t>超长工艺甲片2</t>
  </si>
  <si>
    <t>尖形自然色/最长的是13CM</t>
  </si>
  <si>
    <t>欧美新款超长方形甲</t>
  </si>
  <si>
    <t>全贴</t>
  </si>
  <si>
    <t>60片/袋</t>
  </si>
  <si>
    <t>免照灯贴片小米胶</t>
  </si>
  <si>
    <t>免照灯2件套/速干</t>
  </si>
  <si>
    <t>2件套含小米胶、解胶剂</t>
  </si>
  <si>
    <t>穿戴甲果冻胶</t>
  </si>
  <si>
    <t>加大版</t>
  </si>
  <si>
    <t>1200贴/50张、袋</t>
  </si>
  <si>
    <t>常规版</t>
  </si>
  <si>
    <t>（左右手）/双</t>
  </si>
  <si>
    <t>亚克力笔架</t>
  </si>
  <si>
    <t>奶白色尺寸：7.5X1CM</t>
  </si>
  <si>
    <t>易前死皮推</t>
  </si>
  <si>
    <t>S505</t>
  </si>
  <si>
    <t>致美艺打磨搓条</t>
  </si>
  <si>
    <t>100/180</t>
  </si>
  <si>
    <t>150/150</t>
  </si>
  <si>
    <t>PYNailArt黄砂条</t>
  </si>
  <si>
    <t>120/120</t>
  </si>
  <si>
    <t>背心款款垃圾袋</t>
  </si>
  <si>
    <t>46X63CM/25个/卷</t>
  </si>
  <si>
    <t>75%酒精</t>
  </si>
  <si>
    <t>2升装</t>
  </si>
  <si>
    <t>免洗消毒凝胶</t>
  </si>
  <si>
    <t>500ML</t>
  </si>
  <si>
    <t>仓储四层白色货架</t>
  </si>
  <si>
    <t>常规200X60X200CM/主架、白色、四层</t>
  </si>
  <si>
    <t>仓储白色五层货架</t>
  </si>
  <si>
    <t>常规200X60X200CM/主架、白色、五层</t>
  </si>
  <si>
    <t>美国进口丙稀</t>
  </si>
  <si>
    <t>75ML/鲜红色/单支/JO-0022</t>
  </si>
  <si>
    <t>75ML/宝蓝色/单支/JO-0038</t>
  </si>
  <si>
    <t>75ML/浅黄色/单支/JO-0049</t>
  </si>
  <si>
    <t>75ML/钛白色/单支/JO-0048</t>
  </si>
  <si>
    <t>75ML/浅金色/单支/JO-0053</t>
  </si>
  <si>
    <t>75ML/碳黑色/单支/JO-11020</t>
  </si>
  <si>
    <t>水晶粉</t>
  </si>
  <si>
    <t>白色/120ML</t>
  </si>
  <si>
    <t>粉色/120ML</t>
  </si>
  <si>
    <t>檀木美甲调胶棒</t>
  </si>
  <si>
    <t>紫光檀木+檀木杆/2支/套</t>
  </si>
  <si>
    <t>易皮剪</t>
  </si>
  <si>
    <t>D22 16刀口/经典款</t>
  </si>
  <si>
    <t>硬质棉片、720片每包，180包一箱</t>
  </si>
  <si>
    <t>孜菌清洁水</t>
  </si>
  <si>
    <t>2500ML/桶</t>
  </si>
  <si>
    <t>指秘洗笔水</t>
  </si>
  <si>
    <t>日式养护洗笔油/1000ML/2瓶一套/共10瓶</t>
  </si>
  <si>
    <t>完美日记卸妆水</t>
  </si>
  <si>
    <t>指孔中号调色板两件套</t>
  </si>
  <si>
    <t>11.5X7.5CM</t>
  </si>
  <si>
    <t>320ML</t>
  </si>
  <si>
    <t>橡胶皮筋</t>
  </si>
  <si>
    <t>2.5MM/500克/包</t>
  </si>
  <si>
    <t>黑色头绳</t>
  </si>
  <si>
    <t>200根/袋</t>
  </si>
  <si>
    <t>专业波纹小黑夹</t>
  </si>
  <si>
    <t>背带波纹190G/5.5CM长/盒</t>
  </si>
  <si>
    <t>京都小黑夹</t>
  </si>
  <si>
    <t>30CM发网</t>
  </si>
  <si>
    <t>50个/黑色/独立包装/袋</t>
  </si>
  <si>
    <t>50CM发网</t>
  </si>
  <si>
    <t>细棉签</t>
  </si>
  <si>
    <t>白杆棉棒</t>
  </si>
  <si>
    <t>纳米喷雾瓶</t>
  </si>
  <si>
    <t>200ML/6X20CM</t>
  </si>
  <si>
    <t>1818拉线眉笔</t>
  </si>
  <si>
    <t>黑色7盒，灰色3盒、深咖3盒</t>
  </si>
  <si>
    <t>双菱眉剪</t>
  </si>
  <si>
    <t>小弯剪</t>
  </si>
  <si>
    <t>钢针打毛梳</t>
  </si>
  <si>
    <t>白色/103钢针打毛</t>
  </si>
  <si>
    <t>长：24.3宽2.7齿距 1.5CM</t>
  </si>
  <si>
    <t>锁水化妆棉</t>
  </si>
  <si>
    <t>晨光2B铅笔</t>
  </si>
  <si>
    <t>2B/100支/桶</t>
  </si>
  <si>
    <t>中华版特种笔</t>
  </si>
  <si>
    <t>蓝色536特种铅笔/50支/桶</t>
  </si>
  <si>
    <t>鱼小丫睫毛1</t>
  </si>
  <si>
    <t>玫瑰仙子、百合仙子、婴儿弯、水仙花、十排云朵小恶魔、鱼仙子、清新仙子、小魔仙、犬系、轻奢双尖</t>
  </si>
  <si>
    <t>十款各2盒</t>
  </si>
  <si>
    <t>鱼小丫睫毛2</t>
  </si>
  <si>
    <t>N03上睫、NO07､X14､X10､五对小火苗、5对黑梗小亚魔、R8､X17､X100四对、X07</t>
  </si>
  <si>
    <t>十款各4盒</t>
  </si>
  <si>
    <t>鱼小丫睫毛下睫毛</t>
  </si>
  <si>
    <t>6.7MM小火苗、太阳花分段下睫、咩系、玉环、燕尾、小白狐、免胶轻咩下、5对Y15､太阳花、</t>
  </si>
  <si>
    <t>一次性珍珠棉</t>
  </si>
  <si>
    <t xml:space="preserve"> 珍珠纹，一卷600g</t>
  </si>
  <si>
    <t>湿巾</t>
  </si>
  <si>
    <t>普通消毒湿巾</t>
  </si>
  <si>
    <t>化妆棉片</t>
  </si>
  <si>
    <t>美容院专用棉柔巾，材质无纺布，一包1600片</t>
  </si>
  <si>
    <t>卸妆液</t>
  </si>
  <si>
    <t>500ml不含酒精，适合所有肤质</t>
  </si>
  <si>
    <t>洁面乳</t>
  </si>
  <si>
    <t>150ml不含酒精，适合所有肤质</t>
  </si>
  <si>
    <t>精致营养液（保湿水）</t>
  </si>
  <si>
    <t>大白瓶金盏花爽肤水500ml</t>
  </si>
  <si>
    <t>不含酒精，适合油性皮肤</t>
  </si>
  <si>
    <t>焕颜营养液（保湿水）</t>
  </si>
  <si>
    <t>b5积雪草秋冬补水保湿500ml</t>
  </si>
  <si>
    <t>不含酒精，适合混合性皮肤</t>
  </si>
  <si>
    <t>复合底霜1（面霜）</t>
  </si>
  <si>
    <t>维生素b5大白罐550g</t>
  </si>
  <si>
    <t>不含酒精，适合中性皮肤</t>
  </si>
  <si>
    <t>复合底霜2（面霜）</t>
  </si>
  <si>
    <t>VPSTART洋甘菊舒缓面霜500g</t>
  </si>
  <si>
    <t>不含酒精，适合敏感皮肤</t>
  </si>
  <si>
    <t>精华</t>
  </si>
  <si>
    <t>自然妍精华水500ml</t>
  </si>
  <si>
    <t>【淘宝】http://e.tb.cn/h.gr3aTdXlrnus1K5?tk=8G4S37n5FWL CZ3456 「玻尿酸原液精华液补水保湿正品收缩毛孔波尿酸破尿酸面部精华大瓶」</t>
  </si>
  <si>
    <t>软膜粉</t>
  </si>
  <si>
    <t>花蔓罗1000g芦荟补水保湿</t>
  </si>
  <si>
    <t>【淘宝】限时满55减5 http://e.tb.cn/h.gJpwKPhCh7DEYu4?tk=DAZf37nid54 HU9046 「软膜粉七子白玫瑰薄荷洋甘菊螺旋藻美容院专用面膜粉1000克大包」</t>
  </si>
  <si>
    <t>按摩油</t>
  </si>
  <si>
    <t>艾草生姜按摩油</t>
  </si>
  <si>
    <t>【淘宝】限时每300减30 http://e.tb.cn/h.gr3cMIRjj5pu8aV?tk=6ckC37n8oFR MF1643 「华北制药生姜艾草按摩精油全身体通经络发热刮痧油免洗」</t>
  </si>
  <si>
    <t>.便签纸</t>
  </si>
  <si>
    <t>防水撕不烂96贴1包/黄色、蓝色、绿色、橙色、白色、红色各一包共计6包</t>
  </si>
  <si>
    <t>清洁工具拖把</t>
  </si>
  <si>
    <t>乐章水老式拖把加固型50cm</t>
  </si>
  <si>
    <t>厕所刷子</t>
  </si>
  <si>
    <t>欧巢可伸缩115cm+送挂扣</t>
  </si>
  <si>
    <t>地面刷子</t>
  </si>
  <si>
    <t>绿色长柄硬毛地面+收纳扣</t>
  </si>
  <si>
    <t>洗衣液</t>
  </si>
  <si>
    <t>蓝月亮套装14斤</t>
  </si>
  <si>
    <t>消毒液</t>
  </si>
  <si>
    <t>套餐二滴露消毒液5.4L+洗衣机清洗剂750ml</t>
  </si>
  <si>
    <t>洁厕灵</t>
  </si>
  <si>
    <t>超威500ml一瓶</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</si>
</sst>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78" formatCode="#,##0.00_);[Red]\(#,##0.00\)"/>
    <numFmt numFmtId="179" formatCode="0.00_ "/>
  </numFmts>
  <fonts count="12" x14ac:knownFonts="1">
    <font>
      <sz val="12"/>
      <name val="宋体"/>
      <charset val="134"/>
    </font>
    <font>
      <sz val="11"/>
      <color indexed="8"/>
      <name val="宋体"/>
      <charset val="134"/>
    </font>
    <font>
      <sz val="12"/>
      <name val="宋体"/>
      <charset val="134"/>
      <scheme val="minor"/>
    </font>
    <font>
      <b/>
      <sz val="16"/>
      <name val="微软雅黑"/>
      <family val="2"/>
      <charset val="134"/>
    </font>
    <font>
      <sz val="14"/>
      <name val="微软雅黑"/>
      <family val="2"/>
      <charset val="134"/>
    </font>
    <font>
      <b/>
      <sz val="10"/>
      <color theme="0"/>
      <name val="宋体"/>
      <charset val="134"/>
    </font>
    <font>
      <b/>
      <sz val="10"/>
      <color theme="0"/>
      <name val="宋体"/>
      <charset val="134"/>
      <scheme val="minor"/>
    </font>
    <font>
      <sz val="10"/>
      <name val="宋体"/>
      <charset val="134"/>
      <scheme val="minor"/>
    </font>
    <font>
      <sz val="11"/>
      <color indexed="10"/>
      <name val="宋体"/>
      <charset val="134"/>
    </font>
    <font>
      <b/>
      <sz val="12"/>
      <name val="宋体"/>
      <charset val="134"/>
    </font>
    <font>
      <sz val="12"/>
      <name val="宋体"/>
      <charset val="134"/>
    </font>
    <font>
      <sz val="9"/>
      <name val="宋体"/>
      <charset val="134"/>
    </font>
  </fonts>
  <fills count="4">
    <fill>
      <patternFill patternType="none"/>
    </fill>
    <fill>
      <patternFill patternType="gray125"/>
    </fill>
    <fill>
      <patternFill patternType="solid">
        <fgColor rgb="FF0070C0"/>
        <bgColor indexed="64"/>
      </patternFill>
    </fill>
    <fill>
      <patternFill patternType="solid">
        <fgColor theme="0" tint="-0.14996795556505021"/>
        <bgColor indexed="64"/>
      </patternFill>
    </fill>
  </fills>
  <borders count="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s>
  <cellStyleXfs count="13">
    <xf numFmtId="0" fontId="0" fillId="0" borderId="0">
      <alignment vertical="center"/>
    </xf>
    <xf numFmtId="0" fontId="1" fillId="0" borderId="0"/>
    <xf numFmtId="0" fontId="10" fillId="0" borderId="0">
      <alignment vertical="center"/>
    </xf>
    <xf numFmtId="0" fontId="1" fillId="0" borderId="0">
      <alignment vertical="center"/>
    </xf>
    <xf numFmtId="0" fontId="10" fillId="0" borderId="0">
      <alignment vertical="center"/>
    </xf>
    <xf numFmtId="0" fontId="1" fillId="0" borderId="0">
      <alignment vertical="center"/>
    </xf>
    <xf numFmtId="0" fontId="10" fillId="0" borderId="0">
      <alignment vertical="center"/>
    </xf>
    <xf numFmtId="0" fontId="1" fillId="0" borderId="0">
      <alignment vertical="center"/>
    </xf>
    <xf numFmtId="0" fontId="10" fillId="0" borderId="0">
      <alignment vertical="center"/>
    </xf>
    <xf numFmtId="0" fontId="10" fillId="0" borderId="0">
      <alignment vertical="center"/>
    </xf>
    <xf numFmtId="0" fontId="10" fillId="0" borderId="0">
      <alignment vertical="center"/>
    </xf>
    <xf numFmtId="0" fontId="10" fillId="0" borderId="0">
      <alignment vertical="center"/>
    </xf>
    <xf numFmtId="0" fontId="10" fillId="0" borderId="0">
      <alignment vertical="center"/>
    </xf>
  </cellStyleXfs>
  <cellXfs count="48">
    <xf numFmtId="0" fontId="0" fillId="0" borderId="0" xfId="0">
      <alignment vertical="center"/>
    </xf>
    <xf numFmtId="0" fontId="0" fillId="0" borderId="0" xfId="0" applyAlignment="1">
      <alignment vertical="center" wrapText="1"/>
    </xf>
    <xf numFmtId="0" fontId="0" fillId="0" borderId="0" xfId="0" applyAlignment="1">
      <alignment horizontal="center" vertical="center" wrapText="1"/>
    </xf>
    <xf numFmtId="0" fontId="1" fillId="0" borderId="0" xfId="0" applyFont="1" applyAlignment="1">
      <alignment horizontal="center" vertical="center"/>
    </xf>
    <xf numFmtId="0" fontId="1" fillId="0" borderId="0" xfId="0" applyFont="1" applyAlignment="1"/>
    <xf numFmtId="0" fontId="2" fillId="0" borderId="0" xfId="0" applyFont="1" applyAlignment="1">
      <alignment horizontal="center" vertical="center" wrapText="1"/>
    </xf>
    <xf numFmtId="0" fontId="5" fillId="2" borderId="1" xfId="0" applyFont="1" applyFill="1" applyBorder="1" applyAlignment="1">
      <alignment horizontal="center" vertical="center" wrapText="1"/>
    </xf>
    <xf numFmtId="0" fontId="6" fillId="2" borderId="1" xfId="0" applyFont="1" applyFill="1" applyBorder="1" applyAlignment="1">
      <alignment horizontal="center" vertical="center" wrapText="1"/>
    </xf>
    <xf numFmtId="0" fontId="7" fillId="0" borderId="1" xfId="0" applyFont="1" applyBorder="1" applyAlignment="1">
      <alignment horizontal="center" vertical="center"/>
    </xf>
    <xf numFmtId="0" fontId="7" fillId="0" borderId="1" xfId="0" applyFont="1" applyBorder="1" applyAlignment="1">
      <alignment horizontal="center" vertical="center" wrapText="1"/>
    </xf>
    <xf numFmtId="0" fontId="7" fillId="0" borderId="1" xfId="2" applyFont="1" applyBorder="1" applyAlignment="1">
      <alignment horizontal="center" vertical="center" wrapText="1"/>
    </xf>
    <xf numFmtId="0" fontId="7" fillId="0" borderId="1" xfId="2" applyFont="1" applyBorder="1" applyAlignment="1">
      <alignment horizontal="center" vertical="center"/>
    </xf>
    <xf numFmtId="0" fontId="7" fillId="0" borderId="1" xfId="3" applyFont="1" applyBorder="1" applyAlignment="1">
      <alignment horizontal="center" vertical="center"/>
    </xf>
    <xf numFmtId="0" fontId="7" fillId="0" borderId="1" xfId="4" applyFont="1" applyBorder="1" applyAlignment="1">
      <alignment horizontal="center" vertical="center" wrapText="1"/>
    </xf>
    <xf numFmtId="0" fontId="7" fillId="0" borderId="1" xfId="5" applyFont="1" applyBorder="1" applyAlignment="1">
      <alignment horizontal="center" vertical="center"/>
    </xf>
    <xf numFmtId="0" fontId="7" fillId="0" borderId="1" xfId="6" applyFont="1" applyBorder="1" applyAlignment="1">
      <alignment horizontal="center" vertical="center" wrapText="1"/>
    </xf>
    <xf numFmtId="0" fontId="7" fillId="0" borderId="1" xfId="6" applyFont="1" applyBorder="1" applyAlignment="1">
      <alignment horizontal="center" vertical="center"/>
    </xf>
    <xf numFmtId="0" fontId="7" fillId="0" borderId="1" xfId="7" applyFont="1" applyBorder="1" applyAlignment="1">
      <alignment horizontal="center" vertical="center"/>
    </xf>
    <xf numFmtId="0" fontId="7" fillId="0" borderId="1" xfId="8" applyFont="1" applyBorder="1" applyAlignment="1">
      <alignment horizontal="center" vertical="center"/>
    </xf>
    <xf numFmtId="0" fontId="7" fillId="0" borderId="1" xfId="8" applyFont="1" applyBorder="1" applyAlignment="1">
      <alignment horizontal="center" vertical="center" wrapText="1"/>
    </xf>
    <xf numFmtId="0" fontId="7" fillId="0" borderId="1" xfId="9" applyFont="1" applyBorder="1" applyAlignment="1">
      <alignment horizontal="center" vertical="center"/>
    </xf>
    <xf numFmtId="0" fontId="7" fillId="0" borderId="1" xfId="9" applyFont="1" applyBorder="1" applyAlignment="1">
      <alignment horizontal="center" vertical="center" wrapText="1"/>
    </xf>
    <xf numFmtId="0" fontId="7" fillId="0" borderId="1" xfId="10" applyFont="1" applyBorder="1" applyAlignment="1">
      <alignment horizontal="center" vertical="center"/>
    </xf>
    <xf numFmtId="0" fontId="7" fillId="0" borderId="1" xfId="11" applyFont="1" applyBorder="1" applyAlignment="1">
      <alignment horizontal="center" vertical="center" wrapText="1"/>
    </xf>
    <xf numFmtId="178" fontId="7" fillId="0" borderId="1" xfId="0" applyNumberFormat="1" applyFont="1" applyBorder="1" applyAlignment="1">
      <alignment horizontal="center" vertical="center"/>
    </xf>
    <xf numFmtId="9" fontId="7" fillId="0" borderId="1" xfId="0" applyNumberFormat="1" applyFont="1" applyBorder="1" applyAlignment="1">
      <alignment horizontal="center" vertical="center" wrapText="1"/>
    </xf>
    <xf numFmtId="0" fontId="7" fillId="0" borderId="1" xfId="12" applyFont="1" applyBorder="1" applyAlignment="1">
      <alignment horizontal="center" vertical="center" wrapText="1" shrinkToFit="1"/>
    </xf>
    <xf numFmtId="0" fontId="7" fillId="0" borderId="1" xfId="0" applyFont="1" applyBorder="1" applyAlignment="1">
      <alignment horizontal="center"/>
    </xf>
    <xf numFmtId="0" fontId="7" fillId="0" borderId="1" xfId="12" applyFont="1" applyBorder="1" applyAlignment="1">
      <alignment horizontal="center" vertical="center" shrinkToFit="1"/>
    </xf>
    <xf numFmtId="0" fontId="7" fillId="0" borderId="1" xfId="12" applyFont="1" applyBorder="1" applyAlignment="1">
      <alignment horizontal="center" vertical="center" wrapText="1"/>
    </xf>
    <xf numFmtId="0" fontId="7" fillId="0" borderId="1" xfId="0" applyFont="1" applyBorder="1" applyAlignment="1">
      <alignment horizontal="center" vertical="center" wrapText="1" shrinkToFit="1"/>
    </xf>
    <xf numFmtId="0" fontId="7" fillId="0" borderId="1" xfId="0" applyFont="1" applyBorder="1" applyAlignment="1">
      <alignment horizontal="center" wrapText="1"/>
    </xf>
    <xf numFmtId="0" fontId="7" fillId="0" borderId="1" xfId="0" applyFont="1" applyBorder="1" applyAlignment="1">
      <alignment horizontal="center" vertical="top" wrapText="1"/>
    </xf>
    <xf numFmtId="179" fontId="7" fillId="0" borderId="1" xfId="0" applyNumberFormat="1" applyFont="1" applyBorder="1" applyAlignment="1">
      <alignment horizontal="center" vertical="center"/>
    </xf>
    <xf numFmtId="0" fontId="8" fillId="0" borderId="0" xfId="0" applyFont="1" applyAlignment="1">
      <alignment horizontal="center" vertical="center"/>
    </xf>
    <xf numFmtId="0" fontId="9" fillId="3" borderId="1" xfId="0" applyFont="1" applyFill="1" applyBorder="1" applyAlignment="1">
      <alignment horizontal="center" vertical="center" wrapText="1"/>
    </xf>
    <xf numFmtId="0" fontId="9" fillId="3" borderId="1" xfId="0" applyFont="1" applyFill="1" applyBorder="1" applyAlignment="1">
      <alignment vertical="center" wrapText="1"/>
    </xf>
    <xf numFmtId="0" fontId="9" fillId="3" borderId="1" xfId="0" applyFont="1" applyFill="1" applyBorder="1">
      <alignment vertical="center"/>
    </xf>
    <xf numFmtId="0" fontId="3" fillId="0" borderId="0" xfId="1" applyFont="1" applyAlignment="1">
      <alignment horizontal="center" vertical="center"/>
    </xf>
    <xf numFmtId="0" fontId="4" fillId="0" borderId="0" xfId="1" applyFont="1" applyAlignment="1">
      <alignment horizontal="center" vertical="center"/>
    </xf>
    <xf numFmtId="0" fontId="9" fillId="3" borderId="4" xfId="0" applyFont="1" applyFill="1" applyBorder="1" applyAlignment="1">
      <alignment horizontal="center" vertical="center" wrapText="1"/>
    </xf>
    <xf numFmtId="0" fontId="9" fillId="3" borderId="5" xfId="0" applyFont="1" applyFill="1" applyBorder="1" applyAlignment="1">
      <alignment horizontal="center" vertical="center" wrapText="1"/>
    </xf>
    <xf numFmtId="0" fontId="9" fillId="3" borderId="6" xfId="0" applyFont="1" applyFill="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7" xfId="0" applyFont="1" applyBorder="1" applyAlignment="1">
      <alignment horizontal="center" vertical="center"/>
    </xf>
  </cellXfs>
  <cellStyles count="13">
    <cellStyle name="常规" xfId="0" builtinId="0"/>
    <cellStyle name="常规 16" xfId="10" xr:uid="{00000000-0005-0000-0000-00003A000000}"/>
    <cellStyle name="常规 19" xfId="8" xr:uid="{00000000-0005-0000-0000-000038000000}"/>
    <cellStyle name="常规 20" xfId="2" xr:uid="{00000000-0005-0000-0000-000032000000}"/>
    <cellStyle name="常规 26" xfId="9" xr:uid="{00000000-0005-0000-0000-000039000000}"/>
    <cellStyle name="常规 27" xfId="4" xr:uid="{00000000-0005-0000-0000-000034000000}"/>
    <cellStyle name="常规 29" xfId="11" xr:uid="{00000000-0005-0000-0000-00003B000000}"/>
    <cellStyle name="常规 34" xfId="6" xr:uid="{00000000-0005-0000-0000-000036000000}"/>
    <cellStyle name="常规 4" xfId="5" xr:uid="{00000000-0005-0000-0000-000035000000}"/>
    <cellStyle name="常规 5 10" xfId="7" xr:uid="{00000000-0005-0000-0000-000037000000}"/>
    <cellStyle name="常规 7" xfId="12" xr:uid="{00000000-0005-0000-0000-00003C000000}"/>
    <cellStyle name="常规 8" xfId="3" xr:uid="{00000000-0005-0000-0000-000033000000}"/>
    <cellStyle name="常规_Sheet1" xfId="1" xr:uid="{00000000-0005-0000-0000-000031000000}"/>
  </cellStyles>
  <dxfs count="17">
    <dxf>
      <fill>
        <patternFill patternType="solid">
          <fgColor theme="4" tint="0.79995117038483843"/>
          <bgColor theme="4" tint="0.79995117038483843"/>
        </patternFill>
      </fill>
      <border>
        <bottom style="thin">
          <color theme="4" tint="0.39994506668294322"/>
        </bottom>
      </border>
    </dxf>
    <dxf>
      <font>
        <b/>
      </font>
      <fill>
        <patternFill patternType="solid">
          <fgColor theme="4" tint="0.79995117038483843"/>
          <bgColor theme="4" tint="0.79995117038483843"/>
        </patternFill>
      </fill>
      <border>
        <bottom style="thin">
          <color theme="4" tint="0.39994506668294322"/>
        </bottom>
      </border>
    </dxf>
    <dxf>
      <font>
        <color theme="1"/>
      </font>
    </dxf>
    <dxf>
      <font>
        <color theme="1"/>
      </font>
      <border>
        <bottom style="thin">
          <color theme="4" tint="0.39994506668294322"/>
        </bottom>
      </border>
    </dxf>
    <dxf>
      <font>
        <b/>
        <color theme="1"/>
      </font>
    </dxf>
    <dxf>
      <font>
        <b/>
        <color theme="1"/>
      </font>
      <border>
        <top style="thin">
          <color theme="4"/>
        </top>
        <bottom style="thin">
          <color theme="4"/>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fill>
        <patternFill patternType="solid">
          <fgColor theme="4" tint="0.79995117038483843"/>
          <bgColor theme="4" tint="0.79995117038483843"/>
        </patternFill>
      </fill>
      <border>
        <top style="thin">
          <color theme="4" tint="0.39994506668294322"/>
        </top>
        <bottom style="thin">
          <color theme="4" tint="0.39994506668294322"/>
        </bottom>
      </border>
    </dxf>
    <dxf>
      <font>
        <b/>
        <color theme="1"/>
      </font>
      <fill>
        <patternFill patternType="solid">
          <fgColor theme="4" tint="0.79995117038483843"/>
          <bgColor theme="4" tint="0.79995117038483843"/>
        </patternFill>
      </fill>
      <border>
        <bottom style="thin">
          <color theme="4" tint="0.39994506668294322"/>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dxf>
    <dxf>
      <font>
        <b/>
        <color theme="1"/>
      </font>
    </dxf>
    <dxf>
      <font>
        <b/>
        <color theme="1"/>
      </font>
      <border>
        <top style="double">
          <color theme="4"/>
        </top>
      </border>
    </dxf>
    <dxf>
      <font>
        <b/>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4506668294322"/>
        </horizontal>
      </border>
    </dxf>
  </dxfs>
  <tableStyles count="2" defaultTableStyle="TableStylePreset3_Accent1" defaultPivotStyle="PivotStylePreset2_Accent1">
    <tableStyle name="TableStylePreset3_Accent1" pivot="0" count="7" xr9:uid="{59DB682C-5494-4EDE-A608-00C9E5F0F923}">
      <tableStyleElement type="wholeTable" dxfId="16"/>
      <tableStyleElement type="headerRow" dxfId="15"/>
      <tableStyleElement type="totalRow" dxfId="14"/>
      <tableStyleElement type="firstColumn" dxfId="13"/>
      <tableStyleElement type="lastColumn" dxfId="12"/>
      <tableStyleElement type="firstRowStripe" dxfId="11"/>
      <tableStyleElement type="firstColumnStripe" dxfId="10"/>
    </tableStyle>
    <tableStyle name="PivotStylePreset2_Accent1" table="0" count="10" xr9:uid="{267968C8-6FFD-4C36-ACC1-9EA1FD1885CA}">
      <tableStyleElement type="headerRow" dxfId="9"/>
      <tableStyleElement type="totalRow" dxfId="8"/>
      <tableStyleElement type="firstRowStripe" dxfId="7"/>
      <tableStyleElement type="firstColumnStripe" dxfId="6"/>
      <tableStyleElement type="firstSubtotalRow" dxfId="5"/>
      <tableStyleElement type="secondSubtotalRow" dxfId="4"/>
      <tableStyleElement type="firstRowSubheading" dxfId="3"/>
      <tableStyleElement type="secondRowSubheading" dxfId="2"/>
      <tableStyleElement type="pageFieldLabels" dxfId="1"/>
      <tableStyleElement type="pageFieldValues" dxfId="0"/>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39" Type="http://schemas.openxmlformats.org/officeDocument/2006/relationships/image" Target="media/image67.jpeg"/><Relationship Id="rId26" Type="http://schemas.openxmlformats.org/officeDocument/2006/relationships/image" Target="media/image54.jpeg"/><Relationship Id="rId18" Type="http://schemas.openxmlformats.org/officeDocument/2006/relationships/image" Target="media/image46.jpeg"/><Relationship Id="rId13" Type="http://schemas.openxmlformats.org/officeDocument/2006/relationships/image" Target="media/image41.jpeg"/><Relationship Id="rId68" Type="http://schemas.openxmlformats.org/officeDocument/2006/relationships/image" Target="media/image96.jpeg"/><Relationship Id="rId63" Type="http://schemas.openxmlformats.org/officeDocument/2006/relationships/image" Target="media/image91.jpeg"/><Relationship Id="rId55" Type="http://schemas.openxmlformats.org/officeDocument/2006/relationships/image" Target="media/image83.jpeg"/><Relationship Id="rId50" Type="http://schemas.openxmlformats.org/officeDocument/2006/relationships/image" Target="media/image78.jpeg"/><Relationship Id="rId47" Type="http://schemas.openxmlformats.org/officeDocument/2006/relationships/image" Target="media/image75.jpeg"/><Relationship Id="rId42" Type="http://schemas.openxmlformats.org/officeDocument/2006/relationships/image" Target="media/image70.jpeg"/><Relationship Id="rId34" Type="http://schemas.openxmlformats.org/officeDocument/2006/relationships/image" Target="media/image62.jpeg"/><Relationship Id="rId21" Type="http://schemas.openxmlformats.org/officeDocument/2006/relationships/image" Target="media/image49.jpeg"/><Relationship Id="rId71" Type="http://schemas.openxmlformats.org/officeDocument/2006/relationships/image" Target="media/image99.jpeg"/><Relationship Id="rId7" Type="http://schemas.openxmlformats.org/officeDocument/2006/relationships/image" Target="media/image35.jpeg"/><Relationship Id="rId29" Type="http://schemas.openxmlformats.org/officeDocument/2006/relationships/image" Target="media/image57.jpeg"/><Relationship Id="rId2" Type="http://schemas.openxmlformats.org/officeDocument/2006/relationships/image" Target="media/image30.png"/><Relationship Id="rId16" Type="http://schemas.openxmlformats.org/officeDocument/2006/relationships/image" Target="media/image44.jpeg"/><Relationship Id="rId66" Type="http://schemas.openxmlformats.org/officeDocument/2006/relationships/image" Target="media/image94.jpeg"/><Relationship Id="rId6" Type="http://schemas.openxmlformats.org/officeDocument/2006/relationships/image" Target="media/image34.png"/><Relationship Id="rId58" Type="http://schemas.openxmlformats.org/officeDocument/2006/relationships/image" Target="media/image86.jpeg"/><Relationship Id="rId53" Type="http://schemas.openxmlformats.org/officeDocument/2006/relationships/image" Target="media/image81.jpeg"/><Relationship Id="rId45" Type="http://schemas.openxmlformats.org/officeDocument/2006/relationships/image" Target="media/image73.jpeg"/><Relationship Id="rId40" Type="http://schemas.openxmlformats.org/officeDocument/2006/relationships/image" Target="media/image68.jpeg"/><Relationship Id="rId37" Type="http://schemas.openxmlformats.org/officeDocument/2006/relationships/image" Target="media/image65.jpeg"/><Relationship Id="rId32" Type="http://schemas.openxmlformats.org/officeDocument/2006/relationships/image" Target="media/image60.jpeg"/><Relationship Id="rId24" Type="http://schemas.openxmlformats.org/officeDocument/2006/relationships/image" Target="media/image52.jpeg"/><Relationship Id="rId11" Type="http://schemas.openxmlformats.org/officeDocument/2006/relationships/image" Target="media/image39.jpeg"/><Relationship Id="rId1" Type="http://schemas.openxmlformats.org/officeDocument/2006/relationships/image" Target="media/image29.jpeg"/><Relationship Id="rId61" Type="http://schemas.openxmlformats.org/officeDocument/2006/relationships/image" Target="media/image89.jpeg"/><Relationship Id="rId57" Type="http://schemas.openxmlformats.org/officeDocument/2006/relationships/image" Target="media/image85.jpeg"/><Relationship Id="rId5" Type="http://schemas.openxmlformats.org/officeDocument/2006/relationships/image" Target="media/image33.png"/><Relationship Id="rId49" Type="http://schemas.openxmlformats.org/officeDocument/2006/relationships/image" Target="media/image77.jpeg"/><Relationship Id="rId36" Type="http://schemas.openxmlformats.org/officeDocument/2006/relationships/image" Target="media/image64.jpeg"/><Relationship Id="rId28" Type="http://schemas.openxmlformats.org/officeDocument/2006/relationships/image" Target="media/image56.jpeg"/><Relationship Id="rId23" Type="http://schemas.openxmlformats.org/officeDocument/2006/relationships/image" Target="media/image51.jpeg"/><Relationship Id="rId15" Type="http://schemas.openxmlformats.org/officeDocument/2006/relationships/image" Target="media/image43.jpeg"/><Relationship Id="rId65" Type="http://schemas.openxmlformats.org/officeDocument/2006/relationships/image" Target="media/image93.jpeg"/><Relationship Id="rId60" Type="http://schemas.openxmlformats.org/officeDocument/2006/relationships/image" Target="media/image88.jpeg"/><Relationship Id="rId52" Type="http://schemas.openxmlformats.org/officeDocument/2006/relationships/image" Target="media/image80.jpeg"/><Relationship Id="rId44" Type="http://schemas.openxmlformats.org/officeDocument/2006/relationships/image" Target="media/image72.jpeg"/><Relationship Id="rId31" Type="http://schemas.openxmlformats.org/officeDocument/2006/relationships/image" Target="media/image59.jpeg"/><Relationship Id="rId19" Type="http://schemas.openxmlformats.org/officeDocument/2006/relationships/image" Target="media/image47.jpeg"/><Relationship Id="rId10" Type="http://schemas.openxmlformats.org/officeDocument/2006/relationships/image" Target="media/image38.jpeg"/><Relationship Id="rId9" Type="http://schemas.openxmlformats.org/officeDocument/2006/relationships/image" Target="media/image37.png"/><Relationship Id="rId69" Type="http://schemas.openxmlformats.org/officeDocument/2006/relationships/image" Target="media/image97.jpeg"/><Relationship Id="rId64" Type="http://schemas.openxmlformats.org/officeDocument/2006/relationships/image" Target="media/image92.jpeg"/><Relationship Id="rId56" Type="http://schemas.openxmlformats.org/officeDocument/2006/relationships/image" Target="media/image84.jpeg"/><Relationship Id="rId48" Type="http://schemas.openxmlformats.org/officeDocument/2006/relationships/image" Target="media/image76.jpeg"/><Relationship Id="rId43" Type="http://schemas.openxmlformats.org/officeDocument/2006/relationships/image" Target="media/image71.jpeg"/><Relationship Id="rId4" Type="http://schemas.openxmlformats.org/officeDocument/2006/relationships/image" Target="media/image32.png"/><Relationship Id="rId35" Type="http://schemas.openxmlformats.org/officeDocument/2006/relationships/image" Target="media/image63.jpeg"/><Relationship Id="rId30" Type="http://schemas.openxmlformats.org/officeDocument/2006/relationships/image" Target="media/image58.jpeg"/><Relationship Id="rId27" Type="http://schemas.openxmlformats.org/officeDocument/2006/relationships/image" Target="media/image55.jpeg"/><Relationship Id="rId22" Type="http://schemas.openxmlformats.org/officeDocument/2006/relationships/image" Target="media/image50.jpeg"/><Relationship Id="rId14" Type="http://schemas.openxmlformats.org/officeDocument/2006/relationships/image" Target="media/image42.png"/><Relationship Id="rId8" Type="http://schemas.openxmlformats.org/officeDocument/2006/relationships/image" Target="media/image36.jpeg"/><Relationship Id="rId51" Type="http://schemas.openxmlformats.org/officeDocument/2006/relationships/image" Target="media/image79.jpeg"/><Relationship Id="rId3" Type="http://schemas.openxmlformats.org/officeDocument/2006/relationships/image" Target="media/image31.jpeg"/><Relationship Id="rId67" Type="http://schemas.openxmlformats.org/officeDocument/2006/relationships/image" Target="media/image95.jpeg"/><Relationship Id="rId59" Type="http://schemas.openxmlformats.org/officeDocument/2006/relationships/image" Target="media/image87.jpeg"/><Relationship Id="rId46" Type="http://schemas.openxmlformats.org/officeDocument/2006/relationships/image" Target="media/image74.jpeg"/><Relationship Id="rId38" Type="http://schemas.openxmlformats.org/officeDocument/2006/relationships/image" Target="media/image66.jpeg"/><Relationship Id="rId33" Type="http://schemas.openxmlformats.org/officeDocument/2006/relationships/image" Target="media/image61.jpeg"/><Relationship Id="rId25" Type="http://schemas.openxmlformats.org/officeDocument/2006/relationships/image" Target="media/image53.jpeg"/><Relationship Id="rId17" Type="http://schemas.openxmlformats.org/officeDocument/2006/relationships/image" Target="media/image45.jpeg"/><Relationship Id="rId12" Type="http://schemas.openxmlformats.org/officeDocument/2006/relationships/image" Target="media/image40.jpeg"/><Relationship Id="rId70" Type="http://schemas.openxmlformats.org/officeDocument/2006/relationships/image" Target="media/image98.jpeg"/><Relationship Id="rId62" Type="http://schemas.openxmlformats.org/officeDocument/2006/relationships/image" Target="media/image90.jpeg"/><Relationship Id="rId54" Type="http://schemas.openxmlformats.org/officeDocument/2006/relationships/image" Target="media/image82.png"/><Relationship Id="rId41" Type="http://schemas.openxmlformats.org/officeDocument/2006/relationships/image" Target="media/image69.jpeg"/><Relationship Id="rId20" Type="http://schemas.openxmlformats.org/officeDocument/2006/relationships/image" Target="media/image48.png"/></Relationships>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6" Type="http://www.wps.cn/officeDocument/2020/cellImage" Target="cellimages.xml"/><Relationship Id="rId5" Type="http://schemas.openxmlformats.org/officeDocument/2006/relationships/calcChain" Target="calcChain.xml"/><Relationship Id="rId4" Type="http://schemas.openxmlformats.org/officeDocument/2006/relationships/sharedStrings" Target="sharedStrings.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L405"/>
  <sheetViews>
    <sheetView tabSelected="1" topLeftCell="A262" workbookViewId="0">
      <selection activeCell="D391" sqref="D391:D393"/>
    </sheetView>
  </sheetViews>
  <sheetFormatPr defaultColWidth="9" defaultRowHeight="14.25" x14ac:dyDescent="0.15"/>
  <cols>
    <col min="1" max="1" width="4.625" style="2" customWidth="1"/>
    <col min="2" max="2" width="22.125" style="5" customWidth="1"/>
    <col min="3" max="3" width="27.875" style="2" customWidth="1"/>
    <col min="4" max="4" width="26.375" style="2" customWidth="1"/>
    <col min="5" max="5" width="6" style="2" customWidth="1"/>
    <col min="6" max="6" width="7.75" style="2" customWidth="1"/>
    <col min="7" max="7" width="6.375" style="2" customWidth="1"/>
    <col min="8" max="8" width="11.25" style="2" customWidth="1"/>
    <col min="9" max="9" width="9" style="1"/>
  </cols>
  <sheetData>
    <row r="1" spans="1:10" s="1" customFormat="1" ht="22.5" x14ac:dyDescent="0.15">
      <c r="A1" s="38" t="s">
        <v>0</v>
      </c>
      <c r="B1" s="38"/>
      <c r="C1" s="38"/>
      <c r="D1" s="38"/>
      <c r="E1" s="38"/>
      <c r="F1" s="38"/>
      <c r="G1" s="38"/>
      <c r="H1" s="38"/>
      <c r="I1" s="38"/>
      <c r="J1" s="38"/>
    </row>
    <row r="2" spans="1:10" s="1" customFormat="1" ht="20.25" x14ac:dyDescent="0.15">
      <c r="A2" s="39" t="s">
        <v>1</v>
      </c>
      <c r="B2" s="39"/>
      <c r="C2" s="39"/>
      <c r="D2" s="39"/>
      <c r="E2" s="39"/>
      <c r="F2" s="39"/>
      <c r="G2" s="39"/>
      <c r="H2" s="39"/>
      <c r="I2" s="39"/>
      <c r="J2" s="39"/>
    </row>
    <row r="3" spans="1:10" s="2" customFormat="1" x14ac:dyDescent="0.15">
      <c r="A3" s="6" t="s">
        <v>2</v>
      </c>
      <c r="B3" s="7" t="s">
        <v>3</v>
      </c>
      <c r="C3" s="6" t="s">
        <v>4</v>
      </c>
      <c r="D3" s="6" t="s">
        <v>5</v>
      </c>
      <c r="E3" s="6" t="s">
        <v>6</v>
      </c>
      <c r="F3" s="6" t="s">
        <v>7</v>
      </c>
      <c r="G3" s="6" t="s">
        <v>8</v>
      </c>
      <c r="H3" s="6" t="s">
        <v>9</v>
      </c>
      <c r="I3" s="6" t="s">
        <v>10</v>
      </c>
      <c r="J3" s="6" t="s">
        <v>11</v>
      </c>
    </row>
    <row r="4" spans="1:10" x14ac:dyDescent="0.15">
      <c r="A4" s="8">
        <v>1</v>
      </c>
      <c r="B4" s="9" t="s">
        <v>12</v>
      </c>
      <c r="C4" s="9" t="s">
        <v>13</v>
      </c>
      <c r="D4" s="9" t="s">
        <v>14</v>
      </c>
      <c r="E4" s="9" t="s">
        <v>15</v>
      </c>
      <c r="F4" s="9">
        <v>5</v>
      </c>
      <c r="G4" s="8">
        <v>220</v>
      </c>
      <c r="H4" s="8">
        <f t="shared" ref="H4:H67" si="0">G4*F4</f>
        <v>1100</v>
      </c>
      <c r="I4" s="9"/>
      <c r="J4" s="44" t="s">
        <v>16</v>
      </c>
    </row>
    <row r="5" spans="1:10" x14ac:dyDescent="0.15">
      <c r="A5" s="8">
        <v>2</v>
      </c>
      <c r="B5" s="9" t="s">
        <v>17</v>
      </c>
      <c r="C5" s="9" t="s">
        <v>18</v>
      </c>
      <c r="D5" s="9" t="s">
        <v>14</v>
      </c>
      <c r="E5" s="9" t="s">
        <v>15</v>
      </c>
      <c r="F5" s="9">
        <v>13</v>
      </c>
      <c r="G5" s="8">
        <v>145</v>
      </c>
      <c r="H5" s="8">
        <f t="shared" si="0"/>
        <v>1885</v>
      </c>
      <c r="I5" s="9"/>
      <c r="J5" s="44"/>
    </row>
    <row r="6" spans="1:10" x14ac:dyDescent="0.15">
      <c r="A6" s="8">
        <v>3</v>
      </c>
      <c r="B6" s="9" t="s">
        <v>19</v>
      </c>
      <c r="C6" s="9"/>
      <c r="D6" s="9" t="s">
        <v>14</v>
      </c>
      <c r="E6" s="9" t="s">
        <v>15</v>
      </c>
      <c r="F6" s="9">
        <v>12</v>
      </c>
      <c r="G6" s="8">
        <v>125</v>
      </c>
      <c r="H6" s="8">
        <f t="shared" si="0"/>
        <v>1500</v>
      </c>
      <c r="I6" s="9"/>
      <c r="J6" s="44"/>
    </row>
    <row r="7" spans="1:10" x14ac:dyDescent="0.15">
      <c r="A7" s="8">
        <v>4</v>
      </c>
      <c r="B7" s="9" t="s">
        <v>20</v>
      </c>
      <c r="C7" s="9" t="s">
        <v>21</v>
      </c>
      <c r="D7" s="9" t="s">
        <v>14</v>
      </c>
      <c r="E7" s="9" t="s">
        <v>15</v>
      </c>
      <c r="F7" s="9">
        <v>3</v>
      </c>
      <c r="G7" s="8">
        <v>230</v>
      </c>
      <c r="H7" s="8">
        <f t="shared" si="0"/>
        <v>690</v>
      </c>
      <c r="I7" s="9"/>
      <c r="J7" s="44"/>
    </row>
    <row r="8" spans="1:10" x14ac:dyDescent="0.15">
      <c r="A8" s="8">
        <v>5</v>
      </c>
      <c r="B8" s="9" t="s">
        <v>22</v>
      </c>
      <c r="C8" s="9" t="s">
        <v>23</v>
      </c>
      <c r="D8" s="9" t="s">
        <v>24</v>
      </c>
      <c r="E8" s="9" t="s">
        <v>25</v>
      </c>
      <c r="F8" s="9">
        <v>3</v>
      </c>
      <c r="G8" s="8">
        <v>195</v>
      </c>
      <c r="H8" s="8">
        <f t="shared" si="0"/>
        <v>585</v>
      </c>
      <c r="I8" s="9"/>
      <c r="J8" s="44"/>
    </row>
    <row r="9" spans="1:10" x14ac:dyDescent="0.15">
      <c r="A9" s="8">
        <v>6</v>
      </c>
      <c r="B9" s="9" t="s">
        <v>22</v>
      </c>
      <c r="C9" s="9" t="s">
        <v>26</v>
      </c>
      <c r="D9" s="9" t="s">
        <v>27</v>
      </c>
      <c r="E9" s="9" t="s">
        <v>15</v>
      </c>
      <c r="F9" s="9">
        <v>16</v>
      </c>
      <c r="G9" s="8">
        <v>13.5</v>
      </c>
      <c r="H9" s="8">
        <f t="shared" si="0"/>
        <v>216</v>
      </c>
      <c r="I9" s="9"/>
      <c r="J9" s="44"/>
    </row>
    <row r="10" spans="1:10" x14ac:dyDescent="0.15">
      <c r="A10" s="8">
        <v>7</v>
      </c>
      <c r="B10" s="9" t="s">
        <v>28</v>
      </c>
      <c r="C10" s="9" t="s">
        <v>23</v>
      </c>
      <c r="D10" s="9" t="s">
        <v>29</v>
      </c>
      <c r="E10" s="9" t="s">
        <v>15</v>
      </c>
      <c r="F10" s="8">
        <v>12</v>
      </c>
      <c r="G10" s="8">
        <v>12</v>
      </c>
      <c r="H10" s="8">
        <f t="shared" si="0"/>
        <v>144</v>
      </c>
      <c r="I10" s="9"/>
      <c r="J10" s="44"/>
    </row>
    <row r="11" spans="1:10" x14ac:dyDescent="0.15">
      <c r="A11" s="8">
        <v>8</v>
      </c>
      <c r="B11" s="10" t="s">
        <v>30</v>
      </c>
      <c r="C11" s="9" t="s">
        <v>31</v>
      </c>
      <c r="D11" s="9" t="s">
        <v>14</v>
      </c>
      <c r="E11" s="9" t="s">
        <v>15</v>
      </c>
      <c r="F11" s="9">
        <v>1</v>
      </c>
      <c r="G11" s="8">
        <v>210</v>
      </c>
      <c r="H11" s="8">
        <f t="shared" si="0"/>
        <v>210</v>
      </c>
      <c r="I11" s="9"/>
      <c r="J11" s="44"/>
    </row>
    <row r="12" spans="1:10" x14ac:dyDescent="0.15">
      <c r="A12" s="8">
        <v>9</v>
      </c>
      <c r="B12" s="9" t="s">
        <v>32</v>
      </c>
      <c r="C12" s="9" t="s">
        <v>33</v>
      </c>
      <c r="D12" s="9" t="s">
        <v>34</v>
      </c>
      <c r="E12" s="9" t="s">
        <v>15</v>
      </c>
      <c r="F12" s="9">
        <v>3</v>
      </c>
      <c r="G12" s="8">
        <v>330</v>
      </c>
      <c r="H12" s="8">
        <f t="shared" si="0"/>
        <v>990</v>
      </c>
      <c r="I12" s="9"/>
      <c r="J12" s="44"/>
    </row>
    <row r="13" spans="1:10" x14ac:dyDescent="0.15">
      <c r="A13" s="8">
        <v>10</v>
      </c>
      <c r="B13" s="8" t="s">
        <v>35</v>
      </c>
      <c r="C13" s="8" t="s">
        <v>36</v>
      </c>
      <c r="D13" s="8"/>
      <c r="E13" s="8" t="s">
        <v>37</v>
      </c>
      <c r="F13" s="8">
        <v>20</v>
      </c>
      <c r="G13" s="8">
        <v>9</v>
      </c>
      <c r="H13" s="8">
        <f t="shared" si="0"/>
        <v>180</v>
      </c>
      <c r="I13" s="9"/>
      <c r="J13" s="44"/>
    </row>
    <row r="14" spans="1:10" x14ac:dyDescent="0.15">
      <c r="A14" s="8">
        <v>11</v>
      </c>
      <c r="B14" s="8" t="s">
        <v>38</v>
      </c>
      <c r="C14" s="8"/>
      <c r="D14" s="8" t="s">
        <v>39</v>
      </c>
      <c r="E14" s="8" t="s">
        <v>25</v>
      </c>
      <c r="F14" s="8">
        <v>9</v>
      </c>
      <c r="G14" s="8">
        <v>280</v>
      </c>
      <c r="H14" s="8">
        <f t="shared" si="0"/>
        <v>2520</v>
      </c>
      <c r="I14" s="9"/>
      <c r="J14" s="44"/>
    </row>
    <row r="15" spans="1:10" x14ac:dyDescent="0.15">
      <c r="A15" s="8">
        <v>12</v>
      </c>
      <c r="B15" s="9" t="s">
        <v>40</v>
      </c>
      <c r="C15" s="9" t="s">
        <v>41</v>
      </c>
      <c r="D15" s="9" t="s">
        <v>42</v>
      </c>
      <c r="E15" s="9" t="s">
        <v>15</v>
      </c>
      <c r="F15" s="8">
        <v>20</v>
      </c>
      <c r="G15" s="8">
        <v>45</v>
      </c>
      <c r="H15" s="8">
        <f t="shared" si="0"/>
        <v>900</v>
      </c>
      <c r="I15" s="9"/>
      <c r="J15" s="44"/>
    </row>
    <row r="16" spans="1:10" x14ac:dyDescent="0.15">
      <c r="A16" s="8">
        <v>13</v>
      </c>
      <c r="B16" s="10" t="s">
        <v>43</v>
      </c>
      <c r="C16" s="11" t="s">
        <v>44</v>
      </c>
      <c r="D16" s="11" t="s">
        <v>42</v>
      </c>
      <c r="E16" s="10" t="s">
        <v>15</v>
      </c>
      <c r="F16" s="8">
        <v>12</v>
      </c>
      <c r="G16" s="8">
        <v>40</v>
      </c>
      <c r="H16" s="8">
        <f t="shared" si="0"/>
        <v>480</v>
      </c>
      <c r="I16" s="9"/>
      <c r="J16" s="44"/>
    </row>
    <row r="17" spans="1:10" x14ac:dyDescent="0.15">
      <c r="A17" s="8">
        <v>14</v>
      </c>
      <c r="B17" s="12" t="s">
        <v>45</v>
      </c>
      <c r="C17" s="8" t="s">
        <v>46</v>
      </c>
      <c r="D17" s="9" t="s">
        <v>42</v>
      </c>
      <c r="E17" s="9" t="s">
        <v>15</v>
      </c>
      <c r="F17" s="8">
        <v>16</v>
      </c>
      <c r="G17" s="8">
        <v>3</v>
      </c>
      <c r="H17" s="8">
        <f t="shared" si="0"/>
        <v>48</v>
      </c>
      <c r="I17" s="9"/>
      <c r="J17" s="44"/>
    </row>
    <row r="18" spans="1:10" x14ac:dyDescent="0.15">
      <c r="A18" s="8">
        <v>15</v>
      </c>
      <c r="B18" s="8" t="s">
        <v>47</v>
      </c>
      <c r="C18" s="9" t="s">
        <v>48</v>
      </c>
      <c r="D18" s="9" t="s">
        <v>49</v>
      </c>
      <c r="E18" s="9" t="s">
        <v>50</v>
      </c>
      <c r="F18" s="9">
        <v>12</v>
      </c>
      <c r="G18" s="8">
        <v>90</v>
      </c>
      <c r="H18" s="8">
        <f t="shared" si="0"/>
        <v>1080</v>
      </c>
      <c r="I18" s="9"/>
      <c r="J18" s="44"/>
    </row>
    <row r="19" spans="1:10" x14ac:dyDescent="0.15">
      <c r="A19" s="8">
        <v>16</v>
      </c>
      <c r="B19" s="8" t="s">
        <v>51</v>
      </c>
      <c r="C19" s="9" t="s">
        <v>52</v>
      </c>
      <c r="D19" s="9" t="s">
        <v>49</v>
      </c>
      <c r="E19" s="9" t="s">
        <v>50</v>
      </c>
      <c r="F19" s="8">
        <v>4</v>
      </c>
      <c r="G19" s="8">
        <v>175</v>
      </c>
      <c r="H19" s="8">
        <f t="shared" si="0"/>
        <v>700</v>
      </c>
      <c r="I19" s="9"/>
      <c r="J19" s="44"/>
    </row>
    <row r="20" spans="1:10" x14ac:dyDescent="0.15">
      <c r="A20" s="8">
        <v>17</v>
      </c>
      <c r="B20" s="8" t="s">
        <v>53</v>
      </c>
      <c r="C20" s="9" t="s">
        <v>48</v>
      </c>
      <c r="D20" s="9" t="s">
        <v>49</v>
      </c>
      <c r="E20" s="9" t="s">
        <v>50</v>
      </c>
      <c r="F20" s="8">
        <v>2</v>
      </c>
      <c r="G20" s="8">
        <v>90</v>
      </c>
      <c r="H20" s="8">
        <f t="shared" si="0"/>
        <v>180</v>
      </c>
      <c r="I20" s="9"/>
      <c r="J20" s="44"/>
    </row>
    <row r="21" spans="1:10" x14ac:dyDescent="0.15">
      <c r="A21" s="8">
        <v>18</v>
      </c>
      <c r="B21" s="13" t="s">
        <v>54</v>
      </c>
      <c r="C21" s="13" t="s">
        <v>55</v>
      </c>
      <c r="D21" s="13" t="s">
        <v>56</v>
      </c>
      <c r="E21" s="13" t="s">
        <v>50</v>
      </c>
      <c r="F21" s="13">
        <v>2</v>
      </c>
      <c r="G21" s="8">
        <v>260</v>
      </c>
      <c r="H21" s="8">
        <f t="shared" si="0"/>
        <v>520</v>
      </c>
      <c r="I21" s="9"/>
      <c r="J21" s="44"/>
    </row>
    <row r="22" spans="1:10" x14ac:dyDescent="0.15">
      <c r="A22" s="8">
        <v>19</v>
      </c>
      <c r="B22" s="13" t="s">
        <v>57</v>
      </c>
      <c r="C22" s="13" t="s">
        <v>58</v>
      </c>
      <c r="D22" s="13" t="s">
        <v>59</v>
      </c>
      <c r="E22" s="13" t="s">
        <v>25</v>
      </c>
      <c r="F22" s="13">
        <v>1</v>
      </c>
      <c r="G22" s="8">
        <v>1950</v>
      </c>
      <c r="H22" s="8">
        <f t="shared" si="0"/>
        <v>1950</v>
      </c>
      <c r="I22" s="9"/>
      <c r="J22" s="44"/>
    </row>
    <row r="23" spans="1:10" x14ac:dyDescent="0.15">
      <c r="A23" s="8">
        <v>20</v>
      </c>
      <c r="B23" s="9" t="s">
        <v>60</v>
      </c>
      <c r="C23" s="9" t="s">
        <v>58</v>
      </c>
      <c r="D23" s="9"/>
      <c r="E23" s="9" t="s">
        <v>37</v>
      </c>
      <c r="F23" s="8">
        <v>7</v>
      </c>
      <c r="G23" s="8">
        <v>45</v>
      </c>
      <c r="H23" s="8">
        <f t="shared" si="0"/>
        <v>315</v>
      </c>
      <c r="I23" s="9"/>
      <c r="J23" s="44"/>
    </row>
    <row r="24" spans="1:10" x14ac:dyDescent="0.15">
      <c r="A24" s="8">
        <v>21</v>
      </c>
      <c r="B24" s="9" t="s">
        <v>61</v>
      </c>
      <c r="C24" s="9" t="s">
        <v>62</v>
      </c>
      <c r="D24" s="9" t="s">
        <v>63</v>
      </c>
      <c r="E24" s="9" t="s">
        <v>15</v>
      </c>
      <c r="F24" s="8">
        <v>5</v>
      </c>
      <c r="G24" s="8">
        <v>20</v>
      </c>
      <c r="H24" s="8">
        <f t="shared" si="0"/>
        <v>100</v>
      </c>
      <c r="I24" s="9"/>
      <c r="J24" s="44"/>
    </row>
    <row r="25" spans="1:10" x14ac:dyDescent="0.15">
      <c r="A25" s="8">
        <v>22</v>
      </c>
      <c r="B25" s="10" t="s">
        <v>64</v>
      </c>
      <c r="C25" s="10" t="s">
        <v>65</v>
      </c>
      <c r="D25" s="10" t="s">
        <v>66</v>
      </c>
      <c r="E25" s="10" t="s">
        <v>15</v>
      </c>
      <c r="F25" s="8">
        <v>8</v>
      </c>
      <c r="G25" s="8">
        <v>10</v>
      </c>
      <c r="H25" s="8">
        <f t="shared" si="0"/>
        <v>80</v>
      </c>
      <c r="I25" s="9"/>
      <c r="J25" s="44"/>
    </row>
    <row r="26" spans="1:10" x14ac:dyDescent="0.15">
      <c r="A26" s="8">
        <v>23</v>
      </c>
      <c r="B26" s="8" t="s">
        <v>67</v>
      </c>
      <c r="C26" s="10" t="s">
        <v>68</v>
      </c>
      <c r="D26" s="10" t="s">
        <v>42</v>
      </c>
      <c r="E26" s="10" t="s">
        <v>15</v>
      </c>
      <c r="F26" s="8">
        <v>8</v>
      </c>
      <c r="G26" s="8">
        <v>12</v>
      </c>
      <c r="H26" s="8">
        <f t="shared" si="0"/>
        <v>96</v>
      </c>
      <c r="I26" s="9"/>
      <c r="J26" s="44"/>
    </row>
    <row r="27" spans="1:10" x14ac:dyDescent="0.15">
      <c r="A27" s="8">
        <v>24</v>
      </c>
      <c r="B27" s="10" t="s">
        <v>69</v>
      </c>
      <c r="C27" s="10" t="s">
        <v>70</v>
      </c>
      <c r="D27" s="10" t="s">
        <v>71</v>
      </c>
      <c r="E27" s="10" t="s">
        <v>72</v>
      </c>
      <c r="F27" s="10">
        <v>4</v>
      </c>
      <c r="G27" s="8">
        <v>20</v>
      </c>
      <c r="H27" s="8">
        <f t="shared" si="0"/>
        <v>80</v>
      </c>
      <c r="I27" s="9"/>
      <c r="J27" s="44"/>
    </row>
    <row r="28" spans="1:10" x14ac:dyDescent="0.15">
      <c r="A28" s="8">
        <v>25</v>
      </c>
      <c r="B28" s="8" t="s">
        <v>73</v>
      </c>
      <c r="C28" s="8" t="s">
        <v>74</v>
      </c>
      <c r="D28" s="10" t="s">
        <v>75</v>
      </c>
      <c r="E28" s="8" t="s">
        <v>76</v>
      </c>
      <c r="F28" s="8">
        <v>6</v>
      </c>
      <c r="G28" s="8">
        <v>10</v>
      </c>
      <c r="H28" s="8">
        <f t="shared" si="0"/>
        <v>60</v>
      </c>
      <c r="I28" s="9"/>
      <c r="J28" s="44"/>
    </row>
    <row r="29" spans="1:10" x14ac:dyDescent="0.15">
      <c r="A29" s="8">
        <v>26</v>
      </c>
      <c r="B29" s="9" t="s">
        <v>77</v>
      </c>
      <c r="C29" s="14" t="s">
        <v>78</v>
      </c>
      <c r="D29" s="9" t="s">
        <v>79</v>
      </c>
      <c r="E29" s="9" t="s">
        <v>15</v>
      </c>
      <c r="F29" s="8">
        <v>45</v>
      </c>
      <c r="G29" s="8">
        <v>12</v>
      </c>
      <c r="H29" s="8">
        <f t="shared" si="0"/>
        <v>540</v>
      </c>
      <c r="I29" s="9"/>
      <c r="J29" s="44"/>
    </row>
    <row r="30" spans="1:10" x14ac:dyDescent="0.15">
      <c r="A30" s="8">
        <v>27</v>
      </c>
      <c r="B30" s="15" t="s">
        <v>80</v>
      </c>
      <c r="C30" s="15" t="s">
        <v>81</v>
      </c>
      <c r="D30" s="16" t="s">
        <v>82</v>
      </c>
      <c r="E30" s="15" t="s">
        <v>15</v>
      </c>
      <c r="F30" s="8">
        <v>25</v>
      </c>
      <c r="G30" s="8">
        <v>5</v>
      </c>
      <c r="H30" s="8">
        <f t="shared" si="0"/>
        <v>125</v>
      </c>
      <c r="I30" s="9"/>
      <c r="J30" s="44"/>
    </row>
    <row r="31" spans="1:10" x14ac:dyDescent="0.15">
      <c r="A31" s="8">
        <v>28</v>
      </c>
      <c r="B31" s="8" t="s">
        <v>83</v>
      </c>
      <c r="C31" s="8"/>
      <c r="D31" s="8" t="s">
        <v>84</v>
      </c>
      <c r="E31" s="8" t="s">
        <v>85</v>
      </c>
      <c r="F31" s="8">
        <v>30</v>
      </c>
      <c r="G31" s="8">
        <v>8</v>
      </c>
      <c r="H31" s="8">
        <f t="shared" si="0"/>
        <v>240</v>
      </c>
      <c r="I31" s="9"/>
      <c r="J31" s="44"/>
    </row>
    <row r="32" spans="1:10" x14ac:dyDescent="0.15">
      <c r="A32" s="8">
        <v>29</v>
      </c>
      <c r="B32" s="8" t="s">
        <v>86</v>
      </c>
      <c r="C32" s="8" t="s">
        <v>87</v>
      </c>
      <c r="D32" s="8" t="s">
        <v>88</v>
      </c>
      <c r="E32" s="8" t="s">
        <v>89</v>
      </c>
      <c r="F32" s="8">
        <v>5</v>
      </c>
      <c r="G32" s="8">
        <v>65</v>
      </c>
      <c r="H32" s="8">
        <f t="shared" si="0"/>
        <v>325</v>
      </c>
      <c r="I32" s="9"/>
      <c r="J32" s="44"/>
    </row>
    <row r="33" spans="1:10" x14ac:dyDescent="0.15">
      <c r="A33" s="8">
        <v>30</v>
      </c>
      <c r="B33" s="8" t="s">
        <v>90</v>
      </c>
      <c r="C33" s="8" t="s">
        <v>91</v>
      </c>
      <c r="D33" s="8"/>
      <c r="E33" s="8" t="s">
        <v>92</v>
      </c>
      <c r="F33" s="8">
        <v>100</v>
      </c>
      <c r="G33" s="8">
        <v>6</v>
      </c>
      <c r="H33" s="8">
        <f t="shared" si="0"/>
        <v>600</v>
      </c>
      <c r="I33" s="9"/>
      <c r="J33" s="44"/>
    </row>
    <row r="34" spans="1:10" x14ac:dyDescent="0.15">
      <c r="A34" s="8">
        <v>31</v>
      </c>
      <c r="B34" s="8" t="s">
        <v>93</v>
      </c>
      <c r="C34" s="8" t="s">
        <v>94</v>
      </c>
      <c r="D34" s="8"/>
      <c r="E34" s="8" t="s">
        <v>92</v>
      </c>
      <c r="F34" s="8">
        <v>200</v>
      </c>
      <c r="G34" s="8">
        <v>4</v>
      </c>
      <c r="H34" s="8">
        <f t="shared" si="0"/>
        <v>800</v>
      </c>
      <c r="I34" s="9"/>
      <c r="J34" s="44"/>
    </row>
    <row r="35" spans="1:10" x14ac:dyDescent="0.15">
      <c r="A35" s="8">
        <v>32</v>
      </c>
      <c r="B35" s="8" t="s">
        <v>95</v>
      </c>
      <c r="C35" s="8" t="s">
        <v>96</v>
      </c>
      <c r="D35" s="8" t="s">
        <v>97</v>
      </c>
      <c r="E35" s="8" t="s">
        <v>85</v>
      </c>
      <c r="F35" s="8">
        <v>20</v>
      </c>
      <c r="G35" s="8">
        <v>15</v>
      </c>
      <c r="H35" s="8">
        <f t="shared" si="0"/>
        <v>300</v>
      </c>
      <c r="I35" s="9"/>
      <c r="J35" s="44"/>
    </row>
    <row r="36" spans="1:10" x14ac:dyDescent="0.15">
      <c r="A36" s="8">
        <v>33</v>
      </c>
      <c r="B36" s="8" t="s">
        <v>98</v>
      </c>
      <c r="C36" s="8"/>
      <c r="D36" s="8" t="s">
        <v>99</v>
      </c>
      <c r="E36" s="8" t="s">
        <v>89</v>
      </c>
      <c r="F36" s="8">
        <v>30</v>
      </c>
      <c r="G36" s="8">
        <v>8</v>
      </c>
      <c r="H36" s="8">
        <f t="shared" si="0"/>
        <v>240</v>
      </c>
      <c r="I36" s="9"/>
      <c r="J36" s="44"/>
    </row>
    <row r="37" spans="1:10" x14ac:dyDescent="0.15">
      <c r="A37" s="8">
        <v>34</v>
      </c>
      <c r="B37" s="8" t="s">
        <v>100</v>
      </c>
      <c r="C37" s="8" t="s">
        <v>101</v>
      </c>
      <c r="D37" s="8"/>
      <c r="E37" s="8" t="s">
        <v>85</v>
      </c>
      <c r="F37" s="8">
        <v>12</v>
      </c>
      <c r="G37" s="8">
        <v>90</v>
      </c>
      <c r="H37" s="8">
        <f t="shared" si="0"/>
        <v>1080</v>
      </c>
      <c r="I37" s="9"/>
      <c r="J37" s="44"/>
    </row>
    <row r="38" spans="1:10" x14ac:dyDescent="0.15">
      <c r="A38" s="8">
        <v>35</v>
      </c>
      <c r="B38" s="8" t="s">
        <v>102</v>
      </c>
      <c r="C38" s="8" t="s">
        <v>103</v>
      </c>
      <c r="D38" s="8" t="s">
        <v>104</v>
      </c>
      <c r="E38" s="8" t="s">
        <v>89</v>
      </c>
      <c r="F38" s="8">
        <v>20</v>
      </c>
      <c r="G38" s="8">
        <v>4</v>
      </c>
      <c r="H38" s="8">
        <f t="shared" si="0"/>
        <v>80</v>
      </c>
      <c r="I38" s="9"/>
      <c r="J38" s="44"/>
    </row>
    <row r="39" spans="1:10" x14ac:dyDescent="0.15">
      <c r="A39" s="8">
        <v>36</v>
      </c>
      <c r="B39" s="17" t="s">
        <v>105</v>
      </c>
      <c r="C39" s="8" t="s">
        <v>74</v>
      </c>
      <c r="D39" s="9" t="s">
        <v>106</v>
      </c>
      <c r="E39" s="8" t="s">
        <v>72</v>
      </c>
      <c r="F39" s="8">
        <v>2</v>
      </c>
      <c r="G39" s="8">
        <v>80</v>
      </c>
      <c r="H39" s="8">
        <f t="shared" si="0"/>
        <v>160</v>
      </c>
      <c r="I39" s="9"/>
      <c r="J39" s="44"/>
    </row>
    <row r="40" spans="1:10" x14ac:dyDescent="0.15">
      <c r="A40" s="8">
        <v>37</v>
      </c>
      <c r="B40" s="8" t="s">
        <v>107</v>
      </c>
      <c r="C40" s="8" t="s">
        <v>108</v>
      </c>
      <c r="D40" s="8" t="s">
        <v>109</v>
      </c>
      <c r="E40" s="8" t="s">
        <v>72</v>
      </c>
      <c r="F40" s="8">
        <v>2</v>
      </c>
      <c r="G40" s="8">
        <v>8</v>
      </c>
      <c r="H40" s="8">
        <f t="shared" si="0"/>
        <v>16</v>
      </c>
      <c r="I40" s="9"/>
      <c r="J40" s="44"/>
    </row>
    <row r="41" spans="1:10" x14ac:dyDescent="0.15">
      <c r="A41" s="8">
        <v>38</v>
      </c>
      <c r="B41" s="8" t="s">
        <v>110</v>
      </c>
      <c r="C41" s="8" t="s">
        <v>111</v>
      </c>
      <c r="D41" s="9" t="s">
        <v>112</v>
      </c>
      <c r="E41" s="8" t="s">
        <v>113</v>
      </c>
      <c r="F41" s="8">
        <v>25</v>
      </c>
      <c r="G41" s="8">
        <v>12</v>
      </c>
      <c r="H41" s="8">
        <f t="shared" si="0"/>
        <v>300</v>
      </c>
      <c r="I41" s="9"/>
      <c r="J41" s="44"/>
    </row>
    <row r="42" spans="1:10" x14ac:dyDescent="0.15">
      <c r="A42" s="8">
        <v>39</v>
      </c>
      <c r="B42" s="8" t="s">
        <v>114</v>
      </c>
      <c r="C42" s="8" t="s">
        <v>115</v>
      </c>
      <c r="D42" s="8" t="s">
        <v>116</v>
      </c>
      <c r="E42" s="8" t="s">
        <v>113</v>
      </c>
      <c r="F42" s="8">
        <v>6</v>
      </c>
      <c r="G42" s="8">
        <v>15</v>
      </c>
      <c r="H42" s="8">
        <f t="shared" si="0"/>
        <v>90</v>
      </c>
      <c r="I42" s="9"/>
      <c r="J42" s="44"/>
    </row>
    <row r="43" spans="1:10" x14ac:dyDescent="0.15">
      <c r="A43" s="8">
        <v>40</v>
      </c>
      <c r="B43" s="8" t="s">
        <v>117</v>
      </c>
      <c r="C43" s="8" t="s">
        <v>118</v>
      </c>
      <c r="D43" s="10" t="s">
        <v>119</v>
      </c>
      <c r="E43" s="8" t="s">
        <v>120</v>
      </c>
      <c r="F43" s="8">
        <v>2</v>
      </c>
      <c r="G43" s="8">
        <v>25</v>
      </c>
      <c r="H43" s="8">
        <f t="shared" si="0"/>
        <v>50</v>
      </c>
      <c r="I43" s="9"/>
      <c r="J43" s="44"/>
    </row>
    <row r="44" spans="1:10" x14ac:dyDescent="0.15">
      <c r="A44" s="8">
        <v>41</v>
      </c>
      <c r="B44" s="8" t="s">
        <v>121</v>
      </c>
      <c r="C44" s="8" t="s">
        <v>122</v>
      </c>
      <c r="D44" s="8" t="s">
        <v>123</v>
      </c>
      <c r="E44" s="8" t="s">
        <v>120</v>
      </c>
      <c r="F44" s="8">
        <v>1</v>
      </c>
      <c r="G44" s="8">
        <v>70</v>
      </c>
      <c r="H44" s="8">
        <f t="shared" si="0"/>
        <v>70</v>
      </c>
      <c r="I44" s="9"/>
      <c r="J44" s="44"/>
    </row>
    <row r="45" spans="1:10" x14ac:dyDescent="0.15">
      <c r="A45" s="8">
        <v>42</v>
      </c>
      <c r="B45" s="8" t="s">
        <v>124</v>
      </c>
      <c r="C45" s="8" t="s">
        <v>122</v>
      </c>
      <c r="D45" s="8" t="s">
        <v>123</v>
      </c>
      <c r="E45" s="8" t="s">
        <v>120</v>
      </c>
      <c r="F45" s="8">
        <v>2</v>
      </c>
      <c r="G45" s="8">
        <v>120</v>
      </c>
      <c r="H45" s="8">
        <f t="shared" si="0"/>
        <v>240</v>
      </c>
      <c r="I45" s="9"/>
      <c r="J45" s="44"/>
    </row>
    <row r="46" spans="1:10" x14ac:dyDescent="0.15">
      <c r="A46" s="8">
        <v>43</v>
      </c>
      <c r="B46" s="8" t="s">
        <v>125</v>
      </c>
      <c r="C46" s="8" t="s">
        <v>126</v>
      </c>
      <c r="D46" s="10" t="s">
        <v>127</v>
      </c>
      <c r="E46" s="8" t="s">
        <v>76</v>
      </c>
      <c r="F46" s="8">
        <v>10</v>
      </c>
      <c r="G46" s="8">
        <v>15</v>
      </c>
      <c r="H46" s="8">
        <f t="shared" si="0"/>
        <v>150</v>
      </c>
      <c r="I46" s="9"/>
      <c r="J46" s="44"/>
    </row>
    <row r="47" spans="1:10" x14ac:dyDescent="0.15">
      <c r="A47" s="8">
        <v>44</v>
      </c>
      <c r="B47" s="8" t="s">
        <v>128</v>
      </c>
      <c r="C47" s="8" t="s">
        <v>36</v>
      </c>
      <c r="D47" s="8"/>
      <c r="E47" s="8" t="s">
        <v>37</v>
      </c>
      <c r="F47" s="8">
        <v>4</v>
      </c>
      <c r="G47" s="8">
        <v>6</v>
      </c>
      <c r="H47" s="8">
        <f t="shared" si="0"/>
        <v>24</v>
      </c>
      <c r="I47" s="9"/>
      <c r="J47" s="44"/>
    </row>
    <row r="48" spans="1:10" x14ac:dyDescent="0.15">
      <c r="A48" s="8">
        <v>45</v>
      </c>
      <c r="B48" s="8" t="s">
        <v>129</v>
      </c>
      <c r="C48" s="8" t="s">
        <v>130</v>
      </c>
      <c r="D48" s="9" t="s">
        <v>131</v>
      </c>
      <c r="E48" s="8" t="s">
        <v>15</v>
      </c>
      <c r="F48" s="8">
        <v>6</v>
      </c>
      <c r="G48" s="8">
        <v>75</v>
      </c>
      <c r="H48" s="8">
        <f t="shared" si="0"/>
        <v>450</v>
      </c>
      <c r="I48" s="9"/>
      <c r="J48" s="44"/>
    </row>
    <row r="49" spans="1:10" x14ac:dyDescent="0.15">
      <c r="A49" s="8">
        <v>46</v>
      </c>
      <c r="B49" s="10" t="s">
        <v>132</v>
      </c>
      <c r="C49" s="8" t="s">
        <v>130</v>
      </c>
      <c r="D49" s="9" t="s">
        <v>131</v>
      </c>
      <c r="E49" s="8" t="s">
        <v>15</v>
      </c>
      <c r="F49" s="8">
        <v>2</v>
      </c>
      <c r="G49" s="8">
        <v>75</v>
      </c>
      <c r="H49" s="8">
        <f t="shared" si="0"/>
        <v>150</v>
      </c>
      <c r="I49" s="9"/>
      <c r="J49" s="44"/>
    </row>
    <row r="50" spans="1:10" x14ac:dyDescent="0.15">
      <c r="A50" s="8">
        <v>47</v>
      </c>
      <c r="B50" s="10" t="s">
        <v>133</v>
      </c>
      <c r="C50" s="10" t="s">
        <v>134</v>
      </c>
      <c r="D50" s="10" t="s">
        <v>131</v>
      </c>
      <c r="E50" s="10" t="s">
        <v>15</v>
      </c>
      <c r="F50" s="10">
        <v>2</v>
      </c>
      <c r="G50" s="8">
        <v>160</v>
      </c>
      <c r="H50" s="8">
        <f t="shared" si="0"/>
        <v>320</v>
      </c>
      <c r="I50" s="9"/>
      <c r="J50" s="44"/>
    </row>
    <row r="51" spans="1:10" x14ac:dyDescent="0.15">
      <c r="A51" s="8">
        <v>48</v>
      </c>
      <c r="B51" s="10" t="s">
        <v>135</v>
      </c>
      <c r="C51" s="10" t="s">
        <v>36</v>
      </c>
      <c r="D51" s="10"/>
      <c r="E51" s="10" t="s">
        <v>37</v>
      </c>
      <c r="F51" s="8">
        <v>6</v>
      </c>
      <c r="G51" s="8">
        <v>15</v>
      </c>
      <c r="H51" s="8">
        <f t="shared" si="0"/>
        <v>90</v>
      </c>
      <c r="I51" s="9"/>
      <c r="J51" s="44"/>
    </row>
    <row r="52" spans="1:10" x14ac:dyDescent="0.15">
      <c r="A52" s="8">
        <v>49</v>
      </c>
      <c r="B52" s="10" t="s">
        <v>136</v>
      </c>
      <c r="C52" s="10" t="s">
        <v>36</v>
      </c>
      <c r="D52" s="10"/>
      <c r="E52" s="10" t="s">
        <v>37</v>
      </c>
      <c r="F52" s="8">
        <v>8</v>
      </c>
      <c r="G52" s="8">
        <v>18</v>
      </c>
      <c r="H52" s="8">
        <f t="shared" si="0"/>
        <v>144</v>
      </c>
      <c r="I52" s="9"/>
      <c r="J52" s="44"/>
    </row>
    <row r="53" spans="1:10" x14ac:dyDescent="0.15">
      <c r="A53" s="8">
        <v>50</v>
      </c>
      <c r="B53" s="10" t="s">
        <v>137</v>
      </c>
      <c r="C53" s="10" t="s">
        <v>36</v>
      </c>
      <c r="D53" s="10"/>
      <c r="E53" s="10" t="s">
        <v>37</v>
      </c>
      <c r="F53" s="8">
        <v>6</v>
      </c>
      <c r="G53" s="8">
        <v>10</v>
      </c>
      <c r="H53" s="8">
        <f t="shared" si="0"/>
        <v>60</v>
      </c>
      <c r="I53" s="9"/>
      <c r="J53" s="44"/>
    </row>
    <row r="54" spans="1:10" x14ac:dyDescent="0.15">
      <c r="A54" s="8">
        <v>51</v>
      </c>
      <c r="B54" s="10" t="s">
        <v>138</v>
      </c>
      <c r="C54" s="10" t="s">
        <v>36</v>
      </c>
      <c r="D54" s="10"/>
      <c r="E54" s="10" t="s">
        <v>37</v>
      </c>
      <c r="F54" s="8">
        <v>3</v>
      </c>
      <c r="G54" s="8">
        <v>40</v>
      </c>
      <c r="H54" s="8">
        <f t="shared" si="0"/>
        <v>120</v>
      </c>
      <c r="I54" s="9"/>
      <c r="J54" s="44"/>
    </row>
    <row r="55" spans="1:10" x14ac:dyDescent="0.15">
      <c r="A55" s="8">
        <v>52</v>
      </c>
      <c r="B55" s="10" t="s">
        <v>139</v>
      </c>
      <c r="C55" s="10" t="s">
        <v>36</v>
      </c>
      <c r="D55" s="10"/>
      <c r="E55" s="10" t="s">
        <v>37</v>
      </c>
      <c r="F55" s="8">
        <v>6</v>
      </c>
      <c r="G55" s="8">
        <v>8</v>
      </c>
      <c r="H55" s="8">
        <f t="shared" si="0"/>
        <v>48</v>
      </c>
      <c r="I55" s="9"/>
      <c r="J55" s="44"/>
    </row>
    <row r="56" spans="1:10" x14ac:dyDescent="0.15">
      <c r="A56" s="8">
        <v>53</v>
      </c>
      <c r="B56" s="18" t="s">
        <v>140</v>
      </c>
      <c r="C56" s="19" t="s">
        <v>141</v>
      </c>
      <c r="D56" s="18" t="s">
        <v>142</v>
      </c>
      <c r="E56" s="18" t="s">
        <v>15</v>
      </c>
      <c r="F56" s="18">
        <v>6</v>
      </c>
      <c r="G56" s="8">
        <v>12</v>
      </c>
      <c r="H56" s="8">
        <f t="shared" si="0"/>
        <v>72</v>
      </c>
      <c r="I56" s="9"/>
      <c r="J56" s="44"/>
    </row>
    <row r="57" spans="1:10" x14ac:dyDescent="0.15">
      <c r="A57" s="8">
        <v>54</v>
      </c>
      <c r="B57" s="20" t="s">
        <v>143</v>
      </c>
      <c r="C57" s="20" t="s">
        <v>144</v>
      </c>
      <c r="D57" s="21" t="s">
        <v>145</v>
      </c>
      <c r="E57" s="20" t="s">
        <v>15</v>
      </c>
      <c r="F57" s="8">
        <v>3</v>
      </c>
      <c r="G57" s="8">
        <v>30</v>
      </c>
      <c r="H57" s="8">
        <f t="shared" si="0"/>
        <v>90</v>
      </c>
      <c r="I57" s="9"/>
      <c r="J57" s="44"/>
    </row>
    <row r="58" spans="1:10" x14ac:dyDescent="0.15">
      <c r="A58" s="8">
        <v>55</v>
      </c>
      <c r="B58" s="8" t="s">
        <v>146</v>
      </c>
      <c r="C58" s="9" t="s">
        <v>36</v>
      </c>
      <c r="D58" s="9"/>
      <c r="E58" s="9" t="s">
        <v>37</v>
      </c>
      <c r="F58" s="8">
        <v>1</v>
      </c>
      <c r="G58" s="8">
        <v>45</v>
      </c>
      <c r="H58" s="8">
        <f t="shared" si="0"/>
        <v>45</v>
      </c>
      <c r="I58" s="9"/>
      <c r="J58" s="44"/>
    </row>
    <row r="59" spans="1:10" x14ac:dyDescent="0.15">
      <c r="A59" s="8">
        <v>56</v>
      </c>
      <c r="B59" s="8" t="s">
        <v>147</v>
      </c>
      <c r="C59" s="9" t="s">
        <v>36</v>
      </c>
      <c r="D59" s="9"/>
      <c r="E59" s="9" t="s">
        <v>37</v>
      </c>
      <c r="F59" s="8">
        <v>3</v>
      </c>
      <c r="G59" s="8">
        <v>35</v>
      </c>
      <c r="H59" s="8">
        <f t="shared" si="0"/>
        <v>105</v>
      </c>
      <c r="I59" s="9"/>
      <c r="J59" s="44"/>
    </row>
    <row r="60" spans="1:10" x14ac:dyDescent="0.15">
      <c r="A60" s="8">
        <v>57</v>
      </c>
      <c r="B60" s="8" t="s">
        <v>148</v>
      </c>
      <c r="C60" s="9"/>
      <c r="D60" s="9" t="s">
        <v>149</v>
      </c>
      <c r="E60" s="9" t="s">
        <v>150</v>
      </c>
      <c r="F60" s="8">
        <v>20</v>
      </c>
      <c r="G60" s="8">
        <v>2.5</v>
      </c>
      <c r="H60" s="8">
        <f t="shared" si="0"/>
        <v>50</v>
      </c>
      <c r="I60" s="9"/>
      <c r="J60" s="44"/>
    </row>
    <row r="61" spans="1:10" x14ac:dyDescent="0.15">
      <c r="A61" s="8">
        <v>58</v>
      </c>
      <c r="B61" s="8" t="s">
        <v>151</v>
      </c>
      <c r="C61" s="8" t="s">
        <v>152</v>
      </c>
      <c r="D61" s="8" t="s">
        <v>153</v>
      </c>
      <c r="E61" s="8" t="s">
        <v>25</v>
      </c>
      <c r="F61" s="8">
        <v>2</v>
      </c>
      <c r="G61" s="8">
        <v>98</v>
      </c>
      <c r="H61" s="8">
        <f t="shared" si="0"/>
        <v>196</v>
      </c>
      <c r="I61" s="9"/>
      <c r="J61" s="44"/>
    </row>
    <row r="62" spans="1:10" x14ac:dyDescent="0.15">
      <c r="A62" s="8">
        <v>59</v>
      </c>
      <c r="B62" s="8" t="s">
        <v>154</v>
      </c>
      <c r="C62" s="9" t="s">
        <v>155</v>
      </c>
      <c r="D62" s="9" t="s">
        <v>156</v>
      </c>
      <c r="E62" s="9" t="s">
        <v>120</v>
      </c>
      <c r="F62" s="8">
        <v>8</v>
      </c>
      <c r="G62" s="8">
        <v>28</v>
      </c>
      <c r="H62" s="8">
        <f t="shared" si="0"/>
        <v>224</v>
      </c>
      <c r="I62" s="9"/>
      <c r="J62" s="44"/>
    </row>
    <row r="63" spans="1:10" x14ac:dyDescent="0.15">
      <c r="A63" s="8">
        <v>60</v>
      </c>
      <c r="B63" s="8" t="s">
        <v>157</v>
      </c>
      <c r="C63" s="9" t="s">
        <v>155</v>
      </c>
      <c r="D63" s="9" t="s">
        <v>158</v>
      </c>
      <c r="E63" s="9" t="s">
        <v>120</v>
      </c>
      <c r="F63" s="8">
        <v>10</v>
      </c>
      <c r="G63" s="8">
        <v>12</v>
      </c>
      <c r="H63" s="8">
        <f t="shared" si="0"/>
        <v>120</v>
      </c>
      <c r="I63" s="9"/>
      <c r="J63" s="44"/>
    </row>
    <row r="64" spans="1:10" x14ac:dyDescent="0.15">
      <c r="A64" s="8">
        <v>61</v>
      </c>
      <c r="B64" s="8" t="s">
        <v>159</v>
      </c>
      <c r="C64" s="9" t="s">
        <v>160</v>
      </c>
      <c r="D64" s="9" t="s">
        <v>161</v>
      </c>
      <c r="E64" s="9" t="s">
        <v>120</v>
      </c>
      <c r="F64" s="8">
        <v>8</v>
      </c>
      <c r="G64" s="8">
        <v>40</v>
      </c>
      <c r="H64" s="8">
        <f t="shared" si="0"/>
        <v>320</v>
      </c>
      <c r="I64" s="9"/>
      <c r="J64" s="44"/>
    </row>
    <row r="65" spans="1:10" x14ac:dyDescent="0.15">
      <c r="A65" s="8">
        <v>62</v>
      </c>
      <c r="B65" s="8" t="s">
        <v>162</v>
      </c>
      <c r="C65" s="9" t="s">
        <v>155</v>
      </c>
      <c r="D65" s="9" t="s">
        <v>156</v>
      </c>
      <c r="E65" s="9" t="s">
        <v>120</v>
      </c>
      <c r="F65" s="8">
        <v>1</v>
      </c>
      <c r="G65" s="8">
        <v>28</v>
      </c>
      <c r="H65" s="8">
        <f t="shared" si="0"/>
        <v>28</v>
      </c>
      <c r="I65" s="9"/>
      <c r="J65" s="44"/>
    </row>
    <row r="66" spans="1:10" x14ac:dyDescent="0.15">
      <c r="A66" s="8">
        <v>63</v>
      </c>
      <c r="B66" s="22" t="s">
        <v>163</v>
      </c>
      <c r="C66" s="8" t="s">
        <v>164</v>
      </c>
      <c r="D66" s="8" t="s">
        <v>63</v>
      </c>
      <c r="E66" s="8" t="s">
        <v>15</v>
      </c>
      <c r="F66" s="8">
        <v>2</v>
      </c>
      <c r="G66" s="8">
        <v>70</v>
      </c>
      <c r="H66" s="8">
        <f t="shared" si="0"/>
        <v>140</v>
      </c>
      <c r="I66" s="9"/>
      <c r="J66" s="44"/>
    </row>
    <row r="67" spans="1:10" x14ac:dyDescent="0.15">
      <c r="A67" s="8">
        <v>64</v>
      </c>
      <c r="B67" s="22" t="s">
        <v>165</v>
      </c>
      <c r="C67" s="22" t="s">
        <v>166</v>
      </c>
      <c r="D67" s="22" t="s">
        <v>63</v>
      </c>
      <c r="E67" s="22" t="s">
        <v>76</v>
      </c>
      <c r="F67" s="22">
        <v>3</v>
      </c>
      <c r="G67" s="8">
        <v>68</v>
      </c>
      <c r="H67" s="8">
        <f t="shared" si="0"/>
        <v>204</v>
      </c>
      <c r="I67" s="9"/>
      <c r="J67" s="44"/>
    </row>
    <row r="68" spans="1:10" x14ac:dyDescent="0.15">
      <c r="A68" s="8">
        <v>65</v>
      </c>
      <c r="B68" s="8" t="s">
        <v>167</v>
      </c>
      <c r="C68" s="8" t="s">
        <v>168</v>
      </c>
      <c r="D68" s="8" t="s">
        <v>63</v>
      </c>
      <c r="E68" s="8" t="s">
        <v>15</v>
      </c>
      <c r="F68" s="8">
        <v>4</v>
      </c>
      <c r="G68" s="8">
        <v>20</v>
      </c>
      <c r="H68" s="8">
        <f t="shared" ref="H68:H128" si="1">G68*F68</f>
        <v>80</v>
      </c>
      <c r="I68" s="9"/>
      <c r="J68" s="44"/>
    </row>
    <row r="69" spans="1:10" x14ac:dyDescent="0.15">
      <c r="A69" s="8">
        <v>66</v>
      </c>
      <c r="B69" s="9" t="s">
        <v>169</v>
      </c>
      <c r="C69" s="9" t="s">
        <v>170</v>
      </c>
      <c r="D69" s="9" t="s">
        <v>171</v>
      </c>
      <c r="E69" s="9" t="s">
        <v>50</v>
      </c>
      <c r="F69" s="9">
        <v>20</v>
      </c>
      <c r="G69" s="8">
        <v>35</v>
      </c>
      <c r="H69" s="8">
        <f t="shared" si="1"/>
        <v>700</v>
      </c>
      <c r="I69" s="9"/>
      <c r="J69" s="44"/>
    </row>
    <row r="70" spans="1:10" x14ac:dyDescent="0.15">
      <c r="A70" s="8">
        <v>67</v>
      </c>
      <c r="B70" s="9" t="s">
        <v>169</v>
      </c>
      <c r="C70" s="9" t="s">
        <v>172</v>
      </c>
      <c r="D70" s="9" t="s">
        <v>173</v>
      </c>
      <c r="E70" s="9" t="s">
        <v>25</v>
      </c>
      <c r="F70" s="8">
        <v>1</v>
      </c>
      <c r="G70" s="8">
        <v>150</v>
      </c>
      <c r="H70" s="8">
        <f t="shared" si="1"/>
        <v>150</v>
      </c>
      <c r="I70" s="9"/>
      <c r="J70" s="44"/>
    </row>
    <row r="71" spans="1:10" ht="24" x14ac:dyDescent="0.15">
      <c r="A71" s="8">
        <v>68</v>
      </c>
      <c r="B71" s="9" t="s">
        <v>174</v>
      </c>
      <c r="C71" s="8" t="s">
        <v>175</v>
      </c>
      <c r="D71" s="23" t="s">
        <v>176</v>
      </c>
      <c r="E71" s="9" t="s">
        <v>72</v>
      </c>
      <c r="F71" s="9">
        <v>8</v>
      </c>
      <c r="G71" s="8">
        <v>15</v>
      </c>
      <c r="H71" s="8">
        <f t="shared" si="1"/>
        <v>120</v>
      </c>
      <c r="I71" s="9"/>
      <c r="J71" s="44"/>
    </row>
    <row r="72" spans="1:10" ht="24" x14ac:dyDescent="0.15">
      <c r="A72" s="8">
        <v>69</v>
      </c>
      <c r="B72" s="8" t="s">
        <v>177</v>
      </c>
      <c r="C72" s="8" t="s">
        <v>178</v>
      </c>
      <c r="D72" s="9" t="s">
        <v>179</v>
      </c>
      <c r="E72" s="8" t="s">
        <v>180</v>
      </c>
      <c r="F72" s="8">
        <v>16</v>
      </c>
      <c r="G72" s="8">
        <v>60</v>
      </c>
      <c r="H72" s="8">
        <f t="shared" si="1"/>
        <v>960</v>
      </c>
      <c r="I72" s="9"/>
      <c r="J72" s="44"/>
    </row>
    <row r="73" spans="1:10" x14ac:dyDescent="0.15">
      <c r="A73" s="8">
        <v>70</v>
      </c>
      <c r="B73" s="8" t="s">
        <v>181</v>
      </c>
      <c r="C73" s="9" t="s">
        <v>182</v>
      </c>
      <c r="D73" s="9" t="s">
        <v>183</v>
      </c>
      <c r="E73" s="8" t="s">
        <v>113</v>
      </c>
      <c r="F73" s="8">
        <v>18</v>
      </c>
      <c r="G73" s="8">
        <v>145</v>
      </c>
      <c r="H73" s="8">
        <f t="shared" si="1"/>
        <v>2610</v>
      </c>
      <c r="I73" s="9"/>
      <c r="J73" s="44"/>
    </row>
    <row r="74" spans="1:10" x14ac:dyDescent="0.15">
      <c r="A74" s="8">
        <v>71</v>
      </c>
      <c r="B74" s="8" t="s">
        <v>184</v>
      </c>
      <c r="C74" s="8" t="s">
        <v>185</v>
      </c>
      <c r="D74" s="8" t="s">
        <v>186</v>
      </c>
      <c r="E74" s="8" t="s">
        <v>72</v>
      </c>
      <c r="F74" s="8">
        <v>1</v>
      </c>
      <c r="G74" s="8">
        <v>60</v>
      </c>
      <c r="H74" s="8">
        <f t="shared" si="1"/>
        <v>60</v>
      </c>
      <c r="I74" s="9"/>
      <c r="J74" s="44"/>
    </row>
    <row r="75" spans="1:10" x14ac:dyDescent="0.15">
      <c r="A75" s="8">
        <v>72</v>
      </c>
      <c r="B75" s="8" t="s">
        <v>184</v>
      </c>
      <c r="C75" s="8" t="s">
        <v>187</v>
      </c>
      <c r="D75" s="8" t="s">
        <v>186</v>
      </c>
      <c r="E75" s="8" t="s">
        <v>72</v>
      </c>
      <c r="F75" s="8">
        <v>3</v>
      </c>
      <c r="G75" s="8">
        <v>60</v>
      </c>
      <c r="H75" s="8">
        <f t="shared" si="1"/>
        <v>180</v>
      </c>
      <c r="I75" s="9"/>
      <c r="J75" s="44"/>
    </row>
    <row r="76" spans="1:10" x14ac:dyDescent="0.15">
      <c r="A76" s="8">
        <v>73</v>
      </c>
      <c r="B76" s="8" t="s">
        <v>188</v>
      </c>
      <c r="C76" s="8" t="s">
        <v>189</v>
      </c>
      <c r="D76" s="8" t="s">
        <v>14</v>
      </c>
      <c r="E76" s="8" t="s">
        <v>15</v>
      </c>
      <c r="F76" s="8">
        <v>1</v>
      </c>
      <c r="G76" s="8">
        <v>220</v>
      </c>
      <c r="H76" s="8">
        <f t="shared" si="1"/>
        <v>220</v>
      </c>
      <c r="I76" s="9"/>
      <c r="J76" s="44"/>
    </row>
    <row r="77" spans="1:10" x14ac:dyDescent="0.15">
      <c r="A77" s="8">
        <v>74</v>
      </c>
      <c r="B77" s="8" t="s">
        <v>190</v>
      </c>
      <c r="C77" s="8" t="s">
        <v>191</v>
      </c>
      <c r="D77" s="8" t="s">
        <v>192</v>
      </c>
      <c r="E77" s="8" t="s">
        <v>120</v>
      </c>
      <c r="F77" s="8">
        <v>2</v>
      </c>
      <c r="G77" s="8">
        <v>30</v>
      </c>
      <c r="H77" s="8">
        <f t="shared" si="1"/>
        <v>60</v>
      </c>
      <c r="I77" s="9"/>
      <c r="J77" s="44"/>
    </row>
    <row r="78" spans="1:10" x14ac:dyDescent="0.15">
      <c r="A78" s="8">
        <v>75</v>
      </c>
      <c r="B78" s="8" t="s">
        <v>193</v>
      </c>
      <c r="C78" s="8" t="s">
        <v>155</v>
      </c>
      <c r="D78" s="8" t="s">
        <v>194</v>
      </c>
      <c r="E78" s="8" t="s">
        <v>120</v>
      </c>
      <c r="F78" s="8">
        <v>5</v>
      </c>
      <c r="G78" s="8">
        <v>10</v>
      </c>
      <c r="H78" s="8">
        <f t="shared" si="1"/>
        <v>50</v>
      </c>
      <c r="I78" s="9"/>
      <c r="J78" s="44"/>
    </row>
    <row r="79" spans="1:10" x14ac:dyDescent="0.15">
      <c r="A79" s="8">
        <v>76</v>
      </c>
      <c r="B79" s="8" t="s">
        <v>195</v>
      </c>
      <c r="C79" s="8" t="s">
        <v>36</v>
      </c>
      <c r="D79" s="8"/>
      <c r="E79" s="8" t="s">
        <v>37</v>
      </c>
      <c r="F79" s="8">
        <v>1</v>
      </c>
      <c r="G79" s="8">
        <v>35</v>
      </c>
      <c r="H79" s="8">
        <f t="shared" si="1"/>
        <v>35</v>
      </c>
      <c r="I79" s="9"/>
      <c r="J79" s="44"/>
    </row>
    <row r="80" spans="1:10" x14ac:dyDescent="0.15">
      <c r="A80" s="8">
        <v>77</v>
      </c>
      <c r="B80" s="8" t="s">
        <v>196</v>
      </c>
      <c r="C80" s="8" t="s">
        <v>197</v>
      </c>
      <c r="D80" s="8" t="s">
        <v>198</v>
      </c>
      <c r="E80" s="8" t="s">
        <v>25</v>
      </c>
      <c r="F80" s="8">
        <v>13</v>
      </c>
      <c r="G80" s="8">
        <v>75</v>
      </c>
      <c r="H80" s="8">
        <f t="shared" si="1"/>
        <v>975</v>
      </c>
      <c r="I80" s="9"/>
      <c r="J80" s="44"/>
    </row>
    <row r="81" spans="1:10" x14ac:dyDescent="0.15">
      <c r="A81" s="8">
        <v>78</v>
      </c>
      <c r="B81" s="8" t="s">
        <v>147</v>
      </c>
      <c r="C81" s="8" t="s">
        <v>36</v>
      </c>
      <c r="D81" s="8"/>
      <c r="E81" s="8" t="s">
        <v>37</v>
      </c>
      <c r="F81" s="8">
        <v>6</v>
      </c>
      <c r="G81" s="8">
        <v>35</v>
      </c>
      <c r="H81" s="8">
        <f t="shared" si="1"/>
        <v>210</v>
      </c>
      <c r="I81" s="9"/>
      <c r="J81" s="44"/>
    </row>
    <row r="82" spans="1:10" x14ac:dyDescent="0.15">
      <c r="A82" s="8">
        <v>79</v>
      </c>
      <c r="B82" s="8" t="s">
        <v>199</v>
      </c>
      <c r="C82" s="8" t="s">
        <v>36</v>
      </c>
      <c r="D82" s="8"/>
      <c r="E82" s="8" t="s">
        <v>37</v>
      </c>
      <c r="F82" s="8">
        <v>2</v>
      </c>
      <c r="G82" s="8">
        <v>15</v>
      </c>
      <c r="H82" s="8">
        <f t="shared" si="1"/>
        <v>30</v>
      </c>
      <c r="I82" s="9"/>
      <c r="J82" s="44"/>
    </row>
    <row r="83" spans="1:10" x14ac:dyDescent="0.15">
      <c r="A83" s="8">
        <v>80</v>
      </c>
      <c r="B83" s="8" t="s">
        <v>200</v>
      </c>
      <c r="C83" s="8"/>
      <c r="D83" s="8"/>
      <c r="E83" s="8" t="s">
        <v>201</v>
      </c>
      <c r="F83" s="8">
        <v>8</v>
      </c>
      <c r="G83" s="8">
        <v>15</v>
      </c>
      <c r="H83" s="8">
        <f t="shared" si="1"/>
        <v>120</v>
      </c>
      <c r="I83" s="9"/>
      <c r="J83" s="44"/>
    </row>
    <row r="84" spans="1:10" x14ac:dyDescent="0.15">
      <c r="A84" s="8">
        <v>81</v>
      </c>
      <c r="B84" s="8" t="s">
        <v>202</v>
      </c>
      <c r="C84" s="24"/>
      <c r="D84" s="8"/>
      <c r="E84" s="8" t="s">
        <v>203</v>
      </c>
      <c r="F84" s="8">
        <v>8</v>
      </c>
      <c r="G84" s="8">
        <v>15</v>
      </c>
      <c r="H84" s="8">
        <f t="shared" si="1"/>
        <v>120</v>
      </c>
      <c r="I84" s="9"/>
      <c r="J84" s="44"/>
    </row>
    <row r="85" spans="1:10" x14ac:dyDescent="0.15">
      <c r="A85" s="8">
        <v>82</v>
      </c>
      <c r="B85" s="8" t="s">
        <v>204</v>
      </c>
      <c r="C85" s="24" t="s">
        <v>205</v>
      </c>
      <c r="D85" s="8" t="s">
        <v>119</v>
      </c>
      <c r="E85" s="8" t="s">
        <v>120</v>
      </c>
      <c r="F85" s="8">
        <v>2</v>
      </c>
      <c r="G85" s="8">
        <v>18</v>
      </c>
      <c r="H85" s="8">
        <f t="shared" si="1"/>
        <v>36</v>
      </c>
      <c r="I85" s="9"/>
      <c r="J85" s="44"/>
    </row>
    <row r="86" spans="1:10" ht="24" x14ac:dyDescent="0.15">
      <c r="A86" s="8">
        <v>83</v>
      </c>
      <c r="B86" s="9" t="s">
        <v>206</v>
      </c>
      <c r="C86" s="9" t="s">
        <v>207</v>
      </c>
      <c r="D86" s="9" t="str">
        <f>_xlfn.DISPIMG("ID_CA8B498E57DE41BBB79CCC157F99C918",1)</f>
        <v>=DISPIMG("ID_CA8B498E57DE41BBB79CCC157F99C918",1)</v>
      </c>
      <c r="E86" s="9" t="s">
        <v>15</v>
      </c>
      <c r="F86" s="8">
        <v>4</v>
      </c>
      <c r="G86" s="8">
        <v>15</v>
      </c>
      <c r="H86" s="8">
        <f t="shared" si="1"/>
        <v>60</v>
      </c>
      <c r="I86" s="9"/>
      <c r="J86" s="44"/>
    </row>
    <row r="87" spans="1:10" ht="24" x14ac:dyDescent="0.15">
      <c r="A87" s="8">
        <v>84</v>
      </c>
      <c r="B87" s="9" t="s">
        <v>206</v>
      </c>
      <c r="C87" s="9" t="s">
        <v>208</v>
      </c>
      <c r="D87" s="9" t="s">
        <v>209</v>
      </c>
      <c r="E87" s="9" t="s">
        <v>15</v>
      </c>
      <c r="F87" s="8">
        <v>20</v>
      </c>
      <c r="G87" s="8">
        <v>15</v>
      </c>
      <c r="H87" s="8">
        <f t="shared" si="1"/>
        <v>300</v>
      </c>
      <c r="I87" s="9"/>
      <c r="J87" s="44"/>
    </row>
    <row r="88" spans="1:10" ht="24" x14ac:dyDescent="0.15">
      <c r="A88" s="8">
        <v>85</v>
      </c>
      <c r="B88" s="9" t="s">
        <v>210</v>
      </c>
      <c r="C88" s="9" t="s">
        <v>211</v>
      </c>
      <c r="D88" s="9" t="str">
        <f>_xlfn.DISPIMG("ID_219FB277B7004A9C91BB0D609E303828",1)</f>
        <v>=DISPIMG("ID_219FB277B7004A9C91BB0D609E303828",1)</v>
      </c>
      <c r="E88" s="9" t="s">
        <v>15</v>
      </c>
      <c r="F88" s="8">
        <v>2</v>
      </c>
      <c r="G88" s="8">
        <v>35</v>
      </c>
      <c r="H88" s="8">
        <f t="shared" si="1"/>
        <v>70</v>
      </c>
      <c r="I88" s="9"/>
      <c r="J88" s="44"/>
    </row>
    <row r="89" spans="1:10" x14ac:dyDescent="0.15">
      <c r="A89" s="8">
        <v>86</v>
      </c>
      <c r="B89" s="9" t="s">
        <v>212</v>
      </c>
      <c r="C89" s="9" t="s">
        <v>213</v>
      </c>
      <c r="D89" s="9"/>
      <c r="E89" s="9" t="s">
        <v>15</v>
      </c>
      <c r="F89" s="8">
        <v>2</v>
      </c>
      <c r="G89" s="8">
        <v>38</v>
      </c>
      <c r="H89" s="8">
        <f t="shared" si="1"/>
        <v>76</v>
      </c>
      <c r="I89" s="9"/>
      <c r="J89" s="44"/>
    </row>
    <row r="90" spans="1:10" x14ac:dyDescent="0.15">
      <c r="A90" s="8">
        <v>87</v>
      </c>
      <c r="B90" s="9" t="s">
        <v>214</v>
      </c>
      <c r="C90" s="9" t="s">
        <v>215</v>
      </c>
      <c r="D90" s="9"/>
      <c r="E90" s="9" t="s">
        <v>15</v>
      </c>
      <c r="F90" s="8">
        <v>3</v>
      </c>
      <c r="G90" s="8">
        <v>38</v>
      </c>
      <c r="H90" s="8">
        <f t="shared" si="1"/>
        <v>114</v>
      </c>
      <c r="I90" s="9"/>
      <c r="J90" s="44"/>
    </row>
    <row r="91" spans="1:10" x14ac:dyDescent="0.15">
      <c r="A91" s="8">
        <v>88</v>
      </c>
      <c r="B91" s="9" t="s">
        <v>80</v>
      </c>
      <c r="C91" s="9" t="s">
        <v>80</v>
      </c>
      <c r="D91" s="9" t="s">
        <v>36</v>
      </c>
      <c r="E91" s="9" t="s">
        <v>37</v>
      </c>
      <c r="F91" s="8">
        <v>1</v>
      </c>
      <c r="G91" s="8">
        <v>5</v>
      </c>
      <c r="H91" s="8">
        <f t="shared" si="1"/>
        <v>5</v>
      </c>
      <c r="I91" s="9"/>
      <c r="J91" s="44"/>
    </row>
    <row r="92" spans="1:10" ht="24" x14ac:dyDescent="0.15">
      <c r="A92" s="8">
        <v>89</v>
      </c>
      <c r="B92" s="9" t="s">
        <v>216</v>
      </c>
      <c r="C92" s="9" t="s">
        <v>217</v>
      </c>
      <c r="D92" s="9" t="str">
        <f>_xlfn.DISPIMG("ID_C0C623DD939249949A80C8A831F3986A",1)</f>
        <v>=DISPIMG("ID_C0C623DD939249949A80C8A831F3986A",1)</v>
      </c>
      <c r="E92" s="9" t="s">
        <v>15</v>
      </c>
      <c r="F92" s="8">
        <v>2</v>
      </c>
      <c r="G92" s="8">
        <v>2</v>
      </c>
      <c r="H92" s="8">
        <f t="shared" si="1"/>
        <v>4</v>
      </c>
      <c r="I92" s="9"/>
      <c r="J92" s="44"/>
    </row>
    <row r="93" spans="1:10" x14ac:dyDescent="0.15">
      <c r="A93" s="8">
        <v>90</v>
      </c>
      <c r="B93" s="9" t="s">
        <v>218</v>
      </c>
      <c r="C93" s="9" t="s">
        <v>219</v>
      </c>
      <c r="D93" s="9" t="s">
        <v>220</v>
      </c>
      <c r="E93" s="9" t="s">
        <v>15</v>
      </c>
      <c r="F93" s="8">
        <v>22</v>
      </c>
      <c r="G93" s="8">
        <v>52</v>
      </c>
      <c r="H93" s="8">
        <f t="shared" si="1"/>
        <v>1144</v>
      </c>
      <c r="I93" s="9"/>
      <c r="J93" s="44"/>
    </row>
    <row r="94" spans="1:10" x14ac:dyDescent="0.15">
      <c r="A94" s="8">
        <v>91</v>
      </c>
      <c r="B94" s="9" t="s">
        <v>221</v>
      </c>
      <c r="C94" s="9" t="s">
        <v>222</v>
      </c>
      <c r="D94" s="9" t="s">
        <v>223</v>
      </c>
      <c r="E94" s="9" t="s">
        <v>15</v>
      </c>
      <c r="F94" s="8">
        <v>5</v>
      </c>
      <c r="G94" s="8">
        <v>12</v>
      </c>
      <c r="H94" s="8">
        <f t="shared" si="1"/>
        <v>60</v>
      </c>
      <c r="I94" s="9"/>
      <c r="J94" s="44"/>
    </row>
    <row r="95" spans="1:10" x14ac:dyDescent="0.15">
      <c r="A95" s="8">
        <v>92</v>
      </c>
      <c r="B95" s="9" t="s">
        <v>224</v>
      </c>
      <c r="C95" s="9" t="s">
        <v>225</v>
      </c>
      <c r="D95" s="9"/>
      <c r="E95" s="9" t="s">
        <v>76</v>
      </c>
      <c r="F95" s="9">
        <v>2</v>
      </c>
      <c r="G95" s="8">
        <v>15</v>
      </c>
      <c r="H95" s="8">
        <f t="shared" si="1"/>
        <v>30</v>
      </c>
      <c r="I95" s="9"/>
      <c r="J95" s="44"/>
    </row>
    <row r="96" spans="1:10" x14ac:dyDescent="0.15">
      <c r="A96" s="8">
        <v>93</v>
      </c>
      <c r="B96" s="9" t="s">
        <v>226</v>
      </c>
      <c r="C96" s="9" t="s">
        <v>227</v>
      </c>
      <c r="D96" s="9" t="s">
        <v>228</v>
      </c>
      <c r="E96" s="9" t="s">
        <v>229</v>
      </c>
      <c r="F96" s="8">
        <v>9</v>
      </c>
      <c r="G96" s="8">
        <v>324</v>
      </c>
      <c r="H96" s="8">
        <f t="shared" si="1"/>
        <v>2916</v>
      </c>
      <c r="I96" s="9"/>
      <c r="J96" s="44"/>
    </row>
    <row r="97" spans="1:10" x14ac:dyDescent="0.15">
      <c r="A97" s="8">
        <v>94</v>
      </c>
      <c r="B97" s="9" t="s">
        <v>230</v>
      </c>
      <c r="C97" s="9" t="s">
        <v>231</v>
      </c>
      <c r="D97" s="9" t="s">
        <v>232</v>
      </c>
      <c r="E97" s="9" t="s">
        <v>15</v>
      </c>
      <c r="F97" s="8">
        <v>3</v>
      </c>
      <c r="G97" s="8">
        <v>60</v>
      </c>
      <c r="H97" s="8">
        <f t="shared" si="1"/>
        <v>180</v>
      </c>
      <c r="I97" s="9"/>
      <c r="J97" s="44"/>
    </row>
    <row r="98" spans="1:10" ht="24" x14ac:dyDescent="0.15">
      <c r="A98" s="8">
        <v>95</v>
      </c>
      <c r="B98" s="9" t="s">
        <v>233</v>
      </c>
      <c r="C98" s="9" t="s">
        <v>234</v>
      </c>
      <c r="D98" s="9" t="s">
        <v>235</v>
      </c>
      <c r="E98" s="9" t="s">
        <v>15</v>
      </c>
      <c r="F98" s="8">
        <v>3</v>
      </c>
      <c r="G98" s="8">
        <v>40</v>
      </c>
      <c r="H98" s="8">
        <f t="shared" si="1"/>
        <v>120</v>
      </c>
      <c r="I98" s="9"/>
      <c r="J98" s="44"/>
    </row>
    <row r="99" spans="1:10" ht="24" x14ac:dyDescent="0.15">
      <c r="A99" s="8">
        <v>96</v>
      </c>
      <c r="B99" s="9" t="s">
        <v>236</v>
      </c>
      <c r="C99" s="9" t="s">
        <v>237</v>
      </c>
      <c r="D99" s="9" t="str">
        <f>_xlfn.DISPIMG("ID_C6D10950E1B542F9989C6AC6CFD19453",1)</f>
        <v>=DISPIMG("ID_C6D10950E1B542F9989C6AC6CFD19453",1)</v>
      </c>
      <c r="E99" s="9" t="s">
        <v>203</v>
      </c>
      <c r="F99" s="8">
        <v>24</v>
      </c>
      <c r="G99" s="8">
        <v>53</v>
      </c>
      <c r="H99" s="8">
        <f t="shared" si="1"/>
        <v>1272</v>
      </c>
      <c r="I99" s="9"/>
      <c r="J99" s="44"/>
    </row>
    <row r="100" spans="1:10" x14ac:dyDescent="0.15">
      <c r="A100" s="8">
        <v>97</v>
      </c>
      <c r="B100" s="9" t="s">
        <v>238</v>
      </c>
      <c r="C100" s="9" t="s">
        <v>239</v>
      </c>
      <c r="D100" s="9" t="s">
        <v>240</v>
      </c>
      <c r="E100" s="9" t="s">
        <v>15</v>
      </c>
      <c r="F100" s="9">
        <v>1</v>
      </c>
      <c r="G100" s="8">
        <v>100</v>
      </c>
      <c r="H100" s="8">
        <f t="shared" si="1"/>
        <v>100</v>
      </c>
      <c r="I100" s="9"/>
      <c r="J100" s="44"/>
    </row>
    <row r="101" spans="1:10" x14ac:dyDescent="0.15">
      <c r="A101" s="8">
        <v>98</v>
      </c>
      <c r="B101" s="9" t="s">
        <v>241</v>
      </c>
      <c r="C101" s="9" t="s">
        <v>242</v>
      </c>
      <c r="D101" s="9"/>
      <c r="E101" s="9" t="s">
        <v>203</v>
      </c>
      <c r="F101" s="9">
        <v>200</v>
      </c>
      <c r="G101" s="8">
        <v>0.3</v>
      </c>
      <c r="H101" s="8">
        <f t="shared" si="1"/>
        <v>60</v>
      </c>
      <c r="I101" s="9"/>
      <c r="J101" s="44"/>
    </row>
    <row r="102" spans="1:10" x14ac:dyDescent="0.15">
      <c r="A102" s="8">
        <v>99</v>
      </c>
      <c r="B102" s="9" t="s">
        <v>243</v>
      </c>
      <c r="C102" s="9" t="s">
        <v>244</v>
      </c>
      <c r="D102" s="9" t="s">
        <v>245</v>
      </c>
      <c r="E102" s="9" t="s">
        <v>15</v>
      </c>
      <c r="F102" s="9">
        <v>1</v>
      </c>
      <c r="G102" s="8">
        <v>28</v>
      </c>
      <c r="H102" s="8">
        <f t="shared" si="1"/>
        <v>28</v>
      </c>
      <c r="I102" s="9"/>
      <c r="J102" s="44"/>
    </row>
    <row r="103" spans="1:10" x14ac:dyDescent="0.15">
      <c r="A103" s="8">
        <v>100</v>
      </c>
      <c r="B103" s="9" t="s">
        <v>246</v>
      </c>
      <c r="C103" s="9" t="s">
        <v>247</v>
      </c>
      <c r="D103" s="9" t="s">
        <v>248</v>
      </c>
      <c r="E103" s="9" t="s">
        <v>120</v>
      </c>
      <c r="F103" s="9">
        <v>6</v>
      </c>
      <c r="G103" s="8">
        <v>12</v>
      </c>
      <c r="H103" s="8">
        <f t="shared" si="1"/>
        <v>72</v>
      </c>
      <c r="I103" s="9"/>
      <c r="J103" s="44"/>
    </row>
    <row r="104" spans="1:10" x14ac:dyDescent="0.15">
      <c r="A104" s="8">
        <v>101</v>
      </c>
      <c r="B104" s="9" t="s">
        <v>249</v>
      </c>
      <c r="C104" s="9" t="s">
        <v>250</v>
      </c>
      <c r="D104" s="9" t="s">
        <v>63</v>
      </c>
      <c r="E104" s="9" t="s">
        <v>15</v>
      </c>
      <c r="F104" s="9">
        <v>1</v>
      </c>
      <c r="G104" s="8">
        <v>28</v>
      </c>
      <c r="H104" s="8">
        <f t="shared" si="1"/>
        <v>28</v>
      </c>
      <c r="I104" s="9"/>
      <c r="J104" s="44"/>
    </row>
    <row r="105" spans="1:10" x14ac:dyDescent="0.15">
      <c r="A105" s="8">
        <v>102</v>
      </c>
      <c r="B105" s="9" t="s">
        <v>73</v>
      </c>
      <c r="C105" s="9" t="s">
        <v>251</v>
      </c>
      <c r="D105" s="9" t="s">
        <v>252</v>
      </c>
      <c r="E105" s="9" t="s">
        <v>72</v>
      </c>
      <c r="F105" s="9">
        <v>1</v>
      </c>
      <c r="G105" s="8">
        <v>210</v>
      </c>
      <c r="H105" s="8">
        <f t="shared" si="1"/>
        <v>210</v>
      </c>
      <c r="I105" s="9"/>
      <c r="J105" s="44"/>
    </row>
    <row r="106" spans="1:10" x14ac:dyDescent="0.15">
      <c r="A106" s="8">
        <v>103</v>
      </c>
      <c r="B106" s="9" t="s">
        <v>199</v>
      </c>
      <c r="C106" s="9" t="s">
        <v>36</v>
      </c>
      <c r="D106" s="9"/>
      <c r="E106" s="9" t="s">
        <v>37</v>
      </c>
      <c r="F106" s="9">
        <v>6</v>
      </c>
      <c r="G106" s="8">
        <v>15</v>
      </c>
      <c r="H106" s="8">
        <f t="shared" si="1"/>
        <v>90</v>
      </c>
      <c r="I106" s="9"/>
      <c r="J106" s="44"/>
    </row>
    <row r="107" spans="1:10" x14ac:dyDescent="0.15">
      <c r="A107" s="8">
        <v>104</v>
      </c>
      <c r="B107" s="9" t="s">
        <v>253</v>
      </c>
      <c r="C107" s="9" t="s">
        <v>58</v>
      </c>
      <c r="D107" s="9" t="s">
        <v>252</v>
      </c>
      <c r="E107" s="9" t="s">
        <v>72</v>
      </c>
      <c r="F107" s="9">
        <v>4</v>
      </c>
      <c r="G107" s="8">
        <v>65</v>
      </c>
      <c r="H107" s="8">
        <f t="shared" si="1"/>
        <v>260</v>
      </c>
      <c r="I107" s="9"/>
      <c r="J107" s="44"/>
    </row>
    <row r="108" spans="1:10" x14ac:dyDescent="0.15">
      <c r="A108" s="8">
        <v>105</v>
      </c>
      <c r="B108" s="9" t="s">
        <v>254</v>
      </c>
      <c r="C108" s="9" t="s">
        <v>255</v>
      </c>
      <c r="D108" s="9" t="s">
        <v>256</v>
      </c>
      <c r="E108" s="9" t="s">
        <v>72</v>
      </c>
      <c r="F108" s="9">
        <v>4</v>
      </c>
      <c r="G108" s="8">
        <v>45</v>
      </c>
      <c r="H108" s="8">
        <f t="shared" si="1"/>
        <v>180</v>
      </c>
      <c r="I108" s="9"/>
      <c r="J108" s="44"/>
    </row>
    <row r="109" spans="1:10" x14ac:dyDescent="0.15">
      <c r="A109" s="8">
        <v>106</v>
      </c>
      <c r="B109" s="9" t="s">
        <v>257</v>
      </c>
      <c r="C109" s="9" t="s">
        <v>36</v>
      </c>
      <c r="D109" s="9"/>
      <c r="E109" s="9" t="s">
        <v>37</v>
      </c>
      <c r="F109" s="9">
        <v>3</v>
      </c>
      <c r="G109" s="8">
        <v>55</v>
      </c>
      <c r="H109" s="8">
        <f t="shared" si="1"/>
        <v>165</v>
      </c>
      <c r="I109" s="9"/>
      <c r="J109" s="44"/>
    </row>
    <row r="110" spans="1:10" x14ac:dyDescent="0.15">
      <c r="A110" s="8">
        <v>107</v>
      </c>
      <c r="B110" s="9" t="s">
        <v>258</v>
      </c>
      <c r="C110" s="9" t="s">
        <v>259</v>
      </c>
      <c r="D110" s="9"/>
      <c r="E110" s="9" t="s">
        <v>76</v>
      </c>
      <c r="F110" s="9">
        <v>4</v>
      </c>
      <c r="G110" s="8">
        <v>70</v>
      </c>
      <c r="H110" s="8">
        <f t="shared" si="1"/>
        <v>280</v>
      </c>
      <c r="I110" s="9"/>
      <c r="J110" s="44"/>
    </row>
    <row r="111" spans="1:10" x14ac:dyDescent="0.15">
      <c r="A111" s="8">
        <v>108</v>
      </c>
      <c r="B111" s="9" t="s">
        <v>260</v>
      </c>
      <c r="C111" s="9" t="s">
        <v>261</v>
      </c>
      <c r="D111" s="9"/>
      <c r="E111" s="9" t="s">
        <v>72</v>
      </c>
      <c r="F111" s="9">
        <v>1</v>
      </c>
      <c r="G111" s="8">
        <v>50</v>
      </c>
      <c r="H111" s="8">
        <f t="shared" si="1"/>
        <v>50</v>
      </c>
      <c r="I111" s="9"/>
      <c r="J111" s="44"/>
    </row>
    <row r="112" spans="1:10" x14ac:dyDescent="0.15">
      <c r="A112" s="8">
        <v>109</v>
      </c>
      <c r="B112" s="9" t="s">
        <v>262</v>
      </c>
      <c r="C112" s="9" t="s">
        <v>263</v>
      </c>
      <c r="D112" s="9" t="s">
        <v>264</v>
      </c>
      <c r="E112" s="9" t="s">
        <v>120</v>
      </c>
      <c r="F112" s="9">
        <v>1</v>
      </c>
      <c r="G112" s="8">
        <v>46</v>
      </c>
      <c r="H112" s="8">
        <f t="shared" si="1"/>
        <v>46</v>
      </c>
      <c r="I112" s="9"/>
      <c r="J112" s="44"/>
    </row>
    <row r="113" spans="1:10" x14ac:dyDescent="0.15">
      <c r="A113" s="8">
        <v>110</v>
      </c>
      <c r="B113" s="9" t="s">
        <v>265</v>
      </c>
      <c r="C113" s="9" t="s">
        <v>122</v>
      </c>
      <c r="D113" s="9" t="s">
        <v>266</v>
      </c>
      <c r="E113" s="9" t="s">
        <v>15</v>
      </c>
      <c r="F113" s="9">
        <v>1</v>
      </c>
      <c r="G113" s="8">
        <v>38</v>
      </c>
      <c r="H113" s="8">
        <f t="shared" si="1"/>
        <v>38</v>
      </c>
      <c r="I113" s="9"/>
      <c r="J113" s="44"/>
    </row>
    <row r="114" spans="1:10" x14ac:dyDescent="0.15">
      <c r="A114" s="8">
        <v>111</v>
      </c>
      <c r="B114" s="9" t="s">
        <v>267</v>
      </c>
      <c r="C114" s="9" t="s">
        <v>122</v>
      </c>
      <c r="D114" s="9" t="s">
        <v>266</v>
      </c>
      <c r="E114" s="9" t="s">
        <v>15</v>
      </c>
      <c r="F114" s="9">
        <v>1</v>
      </c>
      <c r="G114" s="8">
        <v>38</v>
      </c>
      <c r="H114" s="8">
        <f t="shared" si="1"/>
        <v>38</v>
      </c>
      <c r="I114" s="9"/>
      <c r="J114" s="44"/>
    </row>
    <row r="115" spans="1:10" x14ac:dyDescent="0.15">
      <c r="A115" s="8">
        <v>112</v>
      </c>
      <c r="B115" s="9" t="s">
        <v>268</v>
      </c>
      <c r="C115" s="9" t="s">
        <v>269</v>
      </c>
      <c r="D115" s="9" t="s">
        <v>270</v>
      </c>
      <c r="E115" s="9" t="s">
        <v>271</v>
      </c>
      <c r="F115" s="9">
        <v>1000</v>
      </c>
      <c r="G115" s="9">
        <v>0.4</v>
      </c>
      <c r="H115" s="9">
        <f t="shared" si="1"/>
        <v>400</v>
      </c>
      <c r="I115" s="9" t="s">
        <v>272</v>
      </c>
      <c r="J115" s="44" t="s">
        <v>273</v>
      </c>
    </row>
    <row r="116" spans="1:10" x14ac:dyDescent="0.15">
      <c r="A116" s="8">
        <v>113</v>
      </c>
      <c r="B116" s="9" t="s">
        <v>274</v>
      </c>
      <c r="C116" s="9" t="s">
        <v>275</v>
      </c>
      <c r="D116" s="9" t="s">
        <v>276</v>
      </c>
      <c r="E116" s="9" t="s">
        <v>271</v>
      </c>
      <c r="F116" s="9">
        <v>250</v>
      </c>
      <c r="G116" s="9">
        <v>0.4</v>
      </c>
      <c r="H116" s="9">
        <f t="shared" si="1"/>
        <v>100</v>
      </c>
      <c r="I116" s="9" t="s">
        <v>277</v>
      </c>
      <c r="J116" s="44"/>
    </row>
    <row r="117" spans="1:10" x14ac:dyDescent="0.15">
      <c r="A117" s="8">
        <v>114</v>
      </c>
      <c r="B117" s="9" t="s">
        <v>278</v>
      </c>
      <c r="C117" s="9" t="s">
        <v>275</v>
      </c>
      <c r="D117" s="9" t="s">
        <v>279</v>
      </c>
      <c r="E117" s="9" t="s">
        <v>271</v>
      </c>
      <c r="F117" s="9">
        <v>250</v>
      </c>
      <c r="G117" s="9">
        <v>0.4</v>
      </c>
      <c r="H117" s="9">
        <f t="shared" si="1"/>
        <v>100</v>
      </c>
      <c r="I117" s="9" t="s">
        <v>277</v>
      </c>
      <c r="J117" s="44"/>
    </row>
    <row r="118" spans="1:10" x14ac:dyDescent="0.15">
      <c r="A118" s="8">
        <v>115</v>
      </c>
      <c r="B118" s="9" t="s">
        <v>280</v>
      </c>
      <c r="C118" s="9" t="s">
        <v>275</v>
      </c>
      <c r="D118" s="9" t="s">
        <v>281</v>
      </c>
      <c r="E118" s="9" t="s">
        <v>271</v>
      </c>
      <c r="F118" s="9">
        <v>250</v>
      </c>
      <c r="G118" s="9">
        <v>0.4</v>
      </c>
      <c r="H118" s="9">
        <f t="shared" si="1"/>
        <v>100</v>
      </c>
      <c r="I118" s="9" t="s">
        <v>277</v>
      </c>
      <c r="J118" s="44"/>
    </row>
    <row r="119" spans="1:10" x14ac:dyDescent="0.15">
      <c r="A119" s="8">
        <v>116</v>
      </c>
      <c r="B119" s="9" t="s">
        <v>282</v>
      </c>
      <c r="C119" s="9" t="s">
        <v>275</v>
      </c>
      <c r="D119" s="9" t="s">
        <v>283</v>
      </c>
      <c r="E119" s="9" t="s">
        <v>271</v>
      </c>
      <c r="F119" s="9">
        <v>1000</v>
      </c>
      <c r="G119" s="9">
        <v>0.3</v>
      </c>
      <c r="H119" s="9">
        <f t="shared" si="1"/>
        <v>300</v>
      </c>
      <c r="I119" s="9" t="s">
        <v>272</v>
      </c>
      <c r="J119" s="44"/>
    </row>
    <row r="120" spans="1:10" x14ac:dyDescent="0.15">
      <c r="A120" s="8">
        <v>117</v>
      </c>
      <c r="B120" s="9" t="s">
        <v>284</v>
      </c>
      <c r="C120" s="9" t="s">
        <v>275</v>
      </c>
      <c r="D120" s="9" t="s">
        <v>285</v>
      </c>
      <c r="E120" s="9" t="s">
        <v>271</v>
      </c>
      <c r="F120" s="9">
        <v>250</v>
      </c>
      <c r="G120" s="9">
        <v>0.4</v>
      </c>
      <c r="H120" s="9">
        <f t="shared" si="1"/>
        <v>100</v>
      </c>
      <c r="I120" s="9" t="s">
        <v>277</v>
      </c>
      <c r="J120" s="44"/>
    </row>
    <row r="121" spans="1:10" x14ac:dyDescent="0.15">
      <c r="A121" s="8">
        <v>118</v>
      </c>
      <c r="B121" s="9" t="s">
        <v>286</v>
      </c>
      <c r="C121" s="9" t="s">
        <v>275</v>
      </c>
      <c r="D121" s="9" t="s">
        <v>287</v>
      </c>
      <c r="E121" s="9" t="s">
        <v>271</v>
      </c>
      <c r="F121" s="9">
        <v>250</v>
      </c>
      <c r="G121" s="9">
        <v>1.6</v>
      </c>
      <c r="H121" s="9">
        <f t="shared" si="1"/>
        <v>400</v>
      </c>
      <c r="I121" s="9" t="s">
        <v>277</v>
      </c>
      <c r="J121" s="44"/>
    </row>
    <row r="122" spans="1:10" x14ac:dyDescent="0.15">
      <c r="A122" s="8">
        <v>119</v>
      </c>
      <c r="B122" s="9" t="s">
        <v>288</v>
      </c>
      <c r="C122" s="9" t="s">
        <v>275</v>
      </c>
      <c r="D122" s="9" t="s">
        <v>289</v>
      </c>
      <c r="E122" s="9" t="s">
        <v>271</v>
      </c>
      <c r="F122" s="9">
        <v>250</v>
      </c>
      <c r="G122" s="9">
        <v>1</v>
      </c>
      <c r="H122" s="9">
        <f t="shared" si="1"/>
        <v>250</v>
      </c>
      <c r="I122" s="9" t="s">
        <v>277</v>
      </c>
      <c r="J122" s="44"/>
    </row>
    <row r="123" spans="1:10" x14ac:dyDescent="0.15">
      <c r="A123" s="8">
        <v>120</v>
      </c>
      <c r="B123" s="9" t="s">
        <v>290</v>
      </c>
      <c r="C123" s="9" t="s">
        <v>275</v>
      </c>
      <c r="D123" s="9" t="s">
        <v>291</v>
      </c>
      <c r="E123" s="9" t="s">
        <v>271</v>
      </c>
      <c r="F123" s="9">
        <v>1000</v>
      </c>
      <c r="G123" s="9">
        <v>0.3</v>
      </c>
      <c r="H123" s="9">
        <f t="shared" si="1"/>
        <v>300</v>
      </c>
      <c r="I123" s="9" t="s">
        <v>272</v>
      </c>
      <c r="J123" s="44"/>
    </row>
    <row r="124" spans="1:10" x14ac:dyDescent="0.15">
      <c r="A124" s="8">
        <v>121</v>
      </c>
      <c r="B124" s="9" t="s">
        <v>292</v>
      </c>
      <c r="C124" s="9" t="s">
        <v>275</v>
      </c>
      <c r="D124" s="9" t="s">
        <v>293</v>
      </c>
      <c r="E124" s="9" t="s">
        <v>271</v>
      </c>
      <c r="F124" s="9">
        <v>500</v>
      </c>
      <c r="G124" s="9">
        <v>0.3</v>
      </c>
      <c r="H124" s="9">
        <f t="shared" si="1"/>
        <v>150</v>
      </c>
      <c r="I124" s="9" t="s">
        <v>277</v>
      </c>
      <c r="J124" s="44"/>
    </row>
    <row r="125" spans="1:10" x14ac:dyDescent="0.15">
      <c r="A125" s="8">
        <v>122</v>
      </c>
      <c r="B125" s="9" t="s">
        <v>294</v>
      </c>
      <c r="C125" s="9" t="s">
        <v>275</v>
      </c>
      <c r="D125" s="9" t="s">
        <v>295</v>
      </c>
      <c r="E125" s="9" t="s">
        <v>271</v>
      </c>
      <c r="F125" s="9">
        <v>500</v>
      </c>
      <c r="G125" s="9">
        <v>0.3</v>
      </c>
      <c r="H125" s="9">
        <f t="shared" si="1"/>
        <v>150</v>
      </c>
      <c r="I125" s="9" t="s">
        <v>277</v>
      </c>
      <c r="J125" s="44"/>
    </row>
    <row r="126" spans="1:10" x14ac:dyDescent="0.15">
      <c r="A126" s="8">
        <v>123</v>
      </c>
      <c r="B126" s="9" t="s">
        <v>296</v>
      </c>
      <c r="C126" s="9" t="s">
        <v>275</v>
      </c>
      <c r="D126" s="9" t="s">
        <v>297</v>
      </c>
      <c r="E126" s="9" t="s">
        <v>271</v>
      </c>
      <c r="F126" s="9">
        <v>500</v>
      </c>
      <c r="G126" s="9">
        <v>0.3</v>
      </c>
      <c r="H126" s="9">
        <f t="shared" si="1"/>
        <v>150</v>
      </c>
      <c r="I126" s="9" t="s">
        <v>277</v>
      </c>
      <c r="J126" s="44"/>
    </row>
    <row r="127" spans="1:10" x14ac:dyDescent="0.15">
      <c r="A127" s="8">
        <v>124</v>
      </c>
      <c r="B127" s="9" t="s">
        <v>298</v>
      </c>
      <c r="C127" s="9" t="s">
        <v>275</v>
      </c>
      <c r="D127" s="9" t="s">
        <v>299</v>
      </c>
      <c r="E127" s="9" t="s">
        <v>271</v>
      </c>
      <c r="F127" s="9">
        <v>500</v>
      </c>
      <c r="G127" s="9">
        <v>0.6</v>
      </c>
      <c r="H127" s="9">
        <f t="shared" si="1"/>
        <v>300</v>
      </c>
      <c r="I127" s="9" t="s">
        <v>277</v>
      </c>
      <c r="J127" s="44"/>
    </row>
    <row r="128" spans="1:10" x14ac:dyDescent="0.15">
      <c r="A128" s="8">
        <v>125</v>
      </c>
      <c r="B128" s="9" t="s">
        <v>300</v>
      </c>
      <c r="C128" s="9" t="s">
        <v>275</v>
      </c>
      <c r="D128" s="9" t="s">
        <v>299</v>
      </c>
      <c r="E128" s="9" t="s">
        <v>271</v>
      </c>
      <c r="F128" s="9">
        <v>250</v>
      </c>
      <c r="G128" s="9">
        <v>0.4</v>
      </c>
      <c r="H128" s="9">
        <f t="shared" si="1"/>
        <v>100</v>
      </c>
      <c r="I128" s="9" t="s">
        <v>277</v>
      </c>
      <c r="J128" s="44"/>
    </row>
    <row r="129" spans="1:10" ht="24" x14ac:dyDescent="0.15">
      <c r="A129" s="8">
        <v>126</v>
      </c>
      <c r="B129" s="9" t="s">
        <v>301</v>
      </c>
      <c r="C129" s="9" t="s">
        <v>302</v>
      </c>
      <c r="D129" s="9" t="s">
        <v>303</v>
      </c>
      <c r="E129" s="9" t="s">
        <v>203</v>
      </c>
      <c r="F129" s="9">
        <v>1</v>
      </c>
      <c r="G129" s="9">
        <v>380</v>
      </c>
      <c r="H129" s="9">
        <v>380</v>
      </c>
      <c r="I129" s="9" t="s">
        <v>304</v>
      </c>
      <c r="J129" s="44"/>
    </row>
    <row r="130" spans="1:10" ht="24" x14ac:dyDescent="0.15">
      <c r="A130" s="8">
        <v>127</v>
      </c>
      <c r="B130" s="9" t="s">
        <v>305</v>
      </c>
      <c r="C130" s="9" t="s">
        <v>306</v>
      </c>
      <c r="D130" s="9" t="s">
        <v>307</v>
      </c>
      <c r="E130" s="9" t="s">
        <v>203</v>
      </c>
      <c r="F130" s="9">
        <v>50</v>
      </c>
      <c r="G130" s="9">
        <v>8</v>
      </c>
      <c r="H130" s="9">
        <f t="shared" ref="H130:H193" si="2">G130*F130</f>
        <v>400</v>
      </c>
      <c r="I130" s="9" t="s">
        <v>308</v>
      </c>
      <c r="J130" s="44"/>
    </row>
    <row r="131" spans="1:10" x14ac:dyDescent="0.15">
      <c r="A131" s="8">
        <v>128</v>
      </c>
      <c r="B131" s="9" t="s">
        <v>309</v>
      </c>
      <c r="C131" s="9" t="s">
        <v>306</v>
      </c>
      <c r="D131" s="9" t="s">
        <v>310</v>
      </c>
      <c r="E131" s="9" t="s">
        <v>203</v>
      </c>
      <c r="F131" s="9">
        <v>50</v>
      </c>
      <c r="G131" s="9">
        <v>6</v>
      </c>
      <c r="H131" s="9">
        <f t="shared" si="2"/>
        <v>300</v>
      </c>
      <c r="I131" s="9" t="s">
        <v>308</v>
      </c>
      <c r="J131" s="44"/>
    </row>
    <row r="132" spans="1:10" x14ac:dyDescent="0.15">
      <c r="A132" s="8">
        <v>129</v>
      </c>
      <c r="B132" s="9" t="s">
        <v>311</v>
      </c>
      <c r="C132" s="25">
        <v>0.95</v>
      </c>
      <c r="D132" s="9"/>
      <c r="E132" s="9" t="s">
        <v>312</v>
      </c>
      <c r="F132" s="9">
        <v>2000</v>
      </c>
      <c r="G132" s="9">
        <v>0.02</v>
      </c>
      <c r="H132" s="9">
        <f t="shared" si="2"/>
        <v>40</v>
      </c>
      <c r="I132" s="9" t="s">
        <v>313</v>
      </c>
      <c r="J132" s="44"/>
    </row>
    <row r="133" spans="1:10" x14ac:dyDescent="0.15">
      <c r="A133" s="8">
        <v>130</v>
      </c>
      <c r="B133" s="9" t="s">
        <v>314</v>
      </c>
      <c r="C133" s="25" t="s">
        <v>315</v>
      </c>
      <c r="D133" s="9" t="s">
        <v>316</v>
      </c>
      <c r="E133" s="9" t="s">
        <v>120</v>
      </c>
      <c r="F133" s="9">
        <v>3</v>
      </c>
      <c r="G133" s="9">
        <v>90</v>
      </c>
      <c r="H133" s="9">
        <f t="shared" si="2"/>
        <v>270</v>
      </c>
      <c r="I133" s="9" t="s">
        <v>272</v>
      </c>
      <c r="J133" s="44"/>
    </row>
    <row r="134" spans="1:10" x14ac:dyDescent="0.15">
      <c r="A134" s="8">
        <v>131</v>
      </c>
      <c r="B134" s="9" t="s">
        <v>317</v>
      </c>
      <c r="C134" s="25" t="s">
        <v>318</v>
      </c>
      <c r="D134" s="9" t="s">
        <v>319</v>
      </c>
      <c r="E134" s="9" t="s">
        <v>120</v>
      </c>
      <c r="F134" s="9">
        <v>2</v>
      </c>
      <c r="G134" s="9">
        <v>150</v>
      </c>
      <c r="H134" s="9">
        <f t="shared" si="2"/>
        <v>300</v>
      </c>
      <c r="I134" s="9" t="s">
        <v>272</v>
      </c>
      <c r="J134" s="44"/>
    </row>
    <row r="135" spans="1:10" x14ac:dyDescent="0.15">
      <c r="A135" s="8">
        <v>132</v>
      </c>
      <c r="B135" s="9" t="s">
        <v>320</v>
      </c>
      <c r="C135" s="25" t="s">
        <v>321</v>
      </c>
      <c r="D135" s="9" t="s">
        <v>319</v>
      </c>
      <c r="E135" s="9" t="s">
        <v>120</v>
      </c>
      <c r="F135" s="9">
        <v>1</v>
      </c>
      <c r="G135" s="9">
        <v>70</v>
      </c>
      <c r="H135" s="9">
        <f t="shared" si="2"/>
        <v>70</v>
      </c>
      <c r="I135" s="9" t="s">
        <v>272</v>
      </c>
      <c r="J135" s="44"/>
    </row>
    <row r="136" spans="1:10" x14ac:dyDescent="0.15">
      <c r="A136" s="8">
        <v>133</v>
      </c>
      <c r="B136" s="9" t="s">
        <v>322</v>
      </c>
      <c r="C136" s="25" t="s">
        <v>321</v>
      </c>
      <c r="D136" s="9" t="s">
        <v>319</v>
      </c>
      <c r="E136" s="9" t="s">
        <v>120</v>
      </c>
      <c r="F136" s="9">
        <v>1</v>
      </c>
      <c r="G136" s="9">
        <v>100</v>
      </c>
      <c r="H136" s="9">
        <f t="shared" si="2"/>
        <v>100</v>
      </c>
      <c r="I136" s="9" t="s">
        <v>272</v>
      </c>
      <c r="J136" s="44"/>
    </row>
    <row r="137" spans="1:10" x14ac:dyDescent="0.15">
      <c r="A137" s="8">
        <v>134</v>
      </c>
      <c r="B137" s="9" t="s">
        <v>323</v>
      </c>
      <c r="C137" s="25" t="s">
        <v>324</v>
      </c>
      <c r="D137" s="9" t="s">
        <v>319</v>
      </c>
      <c r="E137" s="9" t="s">
        <v>120</v>
      </c>
      <c r="F137" s="9">
        <v>2</v>
      </c>
      <c r="G137" s="9">
        <v>140</v>
      </c>
      <c r="H137" s="9">
        <f t="shared" si="2"/>
        <v>280</v>
      </c>
      <c r="I137" s="9" t="s">
        <v>272</v>
      </c>
      <c r="J137" s="44"/>
    </row>
    <row r="138" spans="1:10" x14ac:dyDescent="0.15">
      <c r="A138" s="8">
        <v>135</v>
      </c>
      <c r="B138" s="9" t="s">
        <v>325</v>
      </c>
      <c r="C138" s="25" t="s">
        <v>326</v>
      </c>
      <c r="D138" s="9" t="s">
        <v>316</v>
      </c>
      <c r="E138" s="9" t="s">
        <v>120</v>
      </c>
      <c r="F138" s="9">
        <v>3</v>
      </c>
      <c r="G138" s="9">
        <v>95</v>
      </c>
      <c r="H138" s="9">
        <f t="shared" si="2"/>
        <v>285</v>
      </c>
      <c r="I138" s="9" t="s">
        <v>272</v>
      </c>
      <c r="J138" s="44"/>
    </row>
    <row r="139" spans="1:10" x14ac:dyDescent="0.15">
      <c r="A139" s="8">
        <v>136</v>
      </c>
      <c r="B139" s="9" t="s">
        <v>327</v>
      </c>
      <c r="C139" s="25" t="s">
        <v>328</v>
      </c>
      <c r="D139" s="9" t="s">
        <v>316</v>
      </c>
      <c r="E139" s="9" t="s">
        <v>120</v>
      </c>
      <c r="F139" s="9">
        <v>3</v>
      </c>
      <c r="G139" s="9">
        <v>110</v>
      </c>
      <c r="H139" s="9">
        <f t="shared" si="2"/>
        <v>330</v>
      </c>
      <c r="I139" s="9" t="s">
        <v>272</v>
      </c>
      <c r="J139" s="44"/>
    </row>
    <row r="140" spans="1:10" x14ac:dyDescent="0.15">
      <c r="A140" s="8">
        <v>137</v>
      </c>
      <c r="B140" s="9" t="s">
        <v>329</v>
      </c>
      <c r="C140" s="25" t="s">
        <v>330</v>
      </c>
      <c r="D140" s="9" t="s">
        <v>319</v>
      </c>
      <c r="E140" s="9" t="s">
        <v>120</v>
      </c>
      <c r="F140" s="9">
        <v>2</v>
      </c>
      <c r="G140" s="9">
        <v>150</v>
      </c>
      <c r="H140" s="9">
        <f t="shared" si="2"/>
        <v>300</v>
      </c>
      <c r="I140" s="9" t="s">
        <v>272</v>
      </c>
      <c r="J140" s="44"/>
    </row>
    <row r="141" spans="1:10" x14ac:dyDescent="0.15">
      <c r="A141" s="8">
        <v>138</v>
      </c>
      <c r="B141" s="9" t="s">
        <v>331</v>
      </c>
      <c r="C141" s="25" t="s">
        <v>332</v>
      </c>
      <c r="D141" s="9" t="s">
        <v>333</v>
      </c>
      <c r="E141" s="9" t="s">
        <v>120</v>
      </c>
      <c r="F141" s="9">
        <v>1</v>
      </c>
      <c r="G141" s="9">
        <v>180</v>
      </c>
      <c r="H141" s="9">
        <f t="shared" si="2"/>
        <v>180</v>
      </c>
      <c r="I141" s="9" t="s">
        <v>272</v>
      </c>
      <c r="J141" s="44"/>
    </row>
    <row r="142" spans="1:10" x14ac:dyDescent="0.15">
      <c r="A142" s="8">
        <v>139</v>
      </c>
      <c r="B142" s="9" t="s">
        <v>334</v>
      </c>
      <c r="C142" s="25" t="s">
        <v>335</v>
      </c>
      <c r="D142" s="9" t="s">
        <v>316</v>
      </c>
      <c r="E142" s="9" t="s">
        <v>120</v>
      </c>
      <c r="F142" s="9">
        <v>2</v>
      </c>
      <c r="G142" s="9">
        <v>120</v>
      </c>
      <c r="H142" s="9">
        <f t="shared" si="2"/>
        <v>240</v>
      </c>
      <c r="I142" s="9" t="s">
        <v>272</v>
      </c>
      <c r="J142" s="44"/>
    </row>
    <row r="143" spans="1:10" x14ac:dyDescent="0.15">
      <c r="A143" s="8">
        <v>140</v>
      </c>
      <c r="B143" s="9" t="s">
        <v>336</v>
      </c>
      <c r="C143" s="25" t="s">
        <v>337</v>
      </c>
      <c r="D143" s="9" t="s">
        <v>338</v>
      </c>
      <c r="E143" s="9" t="s">
        <v>229</v>
      </c>
      <c r="F143" s="9">
        <v>2</v>
      </c>
      <c r="G143" s="9">
        <v>130</v>
      </c>
      <c r="H143" s="9">
        <f t="shared" si="2"/>
        <v>260</v>
      </c>
      <c r="I143" s="9" t="s">
        <v>272</v>
      </c>
      <c r="J143" s="44"/>
    </row>
    <row r="144" spans="1:10" x14ac:dyDescent="0.15">
      <c r="A144" s="8">
        <v>141</v>
      </c>
      <c r="B144" s="9" t="s">
        <v>339</v>
      </c>
      <c r="C144" s="25" t="s">
        <v>337</v>
      </c>
      <c r="D144" s="9" t="s">
        <v>338</v>
      </c>
      <c r="E144" s="9" t="s">
        <v>229</v>
      </c>
      <c r="F144" s="9">
        <v>2</v>
      </c>
      <c r="G144" s="9">
        <v>125</v>
      </c>
      <c r="H144" s="9">
        <f t="shared" si="2"/>
        <v>250</v>
      </c>
      <c r="I144" s="9" t="s">
        <v>272</v>
      </c>
      <c r="J144" s="44"/>
    </row>
    <row r="145" spans="1:10" x14ac:dyDescent="0.15">
      <c r="A145" s="8">
        <v>142</v>
      </c>
      <c r="B145" s="9" t="s">
        <v>340</v>
      </c>
      <c r="C145" s="25" t="s">
        <v>340</v>
      </c>
      <c r="D145" s="9" t="s">
        <v>341</v>
      </c>
      <c r="E145" s="9" t="s">
        <v>120</v>
      </c>
      <c r="F145" s="9">
        <v>6</v>
      </c>
      <c r="G145" s="9">
        <v>10</v>
      </c>
      <c r="H145" s="9">
        <f t="shared" si="2"/>
        <v>60</v>
      </c>
      <c r="I145" s="9" t="s">
        <v>272</v>
      </c>
      <c r="J145" s="44"/>
    </row>
    <row r="146" spans="1:10" x14ac:dyDescent="0.15">
      <c r="A146" s="8">
        <v>143</v>
      </c>
      <c r="B146" s="9" t="s">
        <v>342</v>
      </c>
      <c r="C146" s="25" t="s">
        <v>340</v>
      </c>
      <c r="D146" s="9" t="s">
        <v>341</v>
      </c>
      <c r="E146" s="9" t="s">
        <v>120</v>
      </c>
      <c r="F146" s="9">
        <v>6</v>
      </c>
      <c r="G146" s="9">
        <v>10</v>
      </c>
      <c r="H146" s="9">
        <f t="shared" si="2"/>
        <v>60</v>
      </c>
      <c r="I146" s="9" t="s">
        <v>272</v>
      </c>
      <c r="J146" s="44"/>
    </row>
    <row r="147" spans="1:10" x14ac:dyDescent="0.15">
      <c r="A147" s="8">
        <v>144</v>
      </c>
      <c r="B147" s="9" t="s">
        <v>343</v>
      </c>
      <c r="C147" s="25"/>
      <c r="D147" s="9" t="s">
        <v>344</v>
      </c>
      <c r="E147" s="9" t="s">
        <v>37</v>
      </c>
      <c r="F147" s="9">
        <v>10</v>
      </c>
      <c r="G147" s="9">
        <v>10</v>
      </c>
      <c r="H147" s="9">
        <f t="shared" si="2"/>
        <v>100</v>
      </c>
      <c r="I147" s="9" t="s">
        <v>272</v>
      </c>
      <c r="J147" s="44"/>
    </row>
    <row r="148" spans="1:10" x14ac:dyDescent="0.15">
      <c r="A148" s="8">
        <v>145</v>
      </c>
      <c r="B148" s="9" t="s">
        <v>345</v>
      </c>
      <c r="C148" s="25"/>
      <c r="D148" s="9"/>
      <c r="E148" s="9" t="s">
        <v>346</v>
      </c>
      <c r="F148" s="9">
        <v>3</v>
      </c>
      <c r="G148" s="9">
        <v>30</v>
      </c>
      <c r="H148" s="9">
        <f t="shared" si="2"/>
        <v>90</v>
      </c>
      <c r="I148" s="9" t="s">
        <v>272</v>
      </c>
      <c r="J148" s="44"/>
    </row>
    <row r="149" spans="1:10" x14ac:dyDescent="0.15">
      <c r="A149" s="8">
        <v>146</v>
      </c>
      <c r="B149" s="9" t="s">
        <v>347</v>
      </c>
      <c r="C149" s="25" t="s">
        <v>348</v>
      </c>
      <c r="D149" s="9" t="s">
        <v>349</v>
      </c>
      <c r="E149" s="9" t="s">
        <v>120</v>
      </c>
      <c r="F149" s="9">
        <v>2</v>
      </c>
      <c r="G149" s="9">
        <v>60</v>
      </c>
      <c r="H149" s="9">
        <f t="shared" si="2"/>
        <v>120</v>
      </c>
      <c r="I149" s="9" t="s">
        <v>272</v>
      </c>
      <c r="J149" s="44"/>
    </row>
    <row r="150" spans="1:10" x14ac:dyDescent="0.15">
      <c r="A150" s="8">
        <v>147</v>
      </c>
      <c r="B150" s="9" t="s">
        <v>350</v>
      </c>
      <c r="C150" s="25" t="s">
        <v>348</v>
      </c>
      <c r="D150" s="9" t="s">
        <v>349</v>
      </c>
      <c r="E150" s="9" t="s">
        <v>120</v>
      </c>
      <c r="F150" s="9">
        <v>2</v>
      </c>
      <c r="G150" s="9">
        <v>60</v>
      </c>
      <c r="H150" s="9">
        <f t="shared" si="2"/>
        <v>120</v>
      </c>
      <c r="I150" s="9" t="s">
        <v>272</v>
      </c>
      <c r="J150" s="44"/>
    </row>
    <row r="151" spans="1:10" x14ac:dyDescent="0.15">
      <c r="A151" s="8">
        <v>148</v>
      </c>
      <c r="B151" s="9" t="s">
        <v>351</v>
      </c>
      <c r="C151" s="25" t="s">
        <v>352</v>
      </c>
      <c r="D151" s="9" t="s">
        <v>353</v>
      </c>
      <c r="E151" s="9" t="s">
        <v>120</v>
      </c>
      <c r="F151" s="9">
        <v>1</v>
      </c>
      <c r="G151" s="9">
        <v>30</v>
      </c>
      <c r="H151" s="9">
        <f t="shared" si="2"/>
        <v>30</v>
      </c>
      <c r="I151" s="9" t="s">
        <v>272</v>
      </c>
      <c r="J151" s="44"/>
    </row>
    <row r="152" spans="1:10" x14ac:dyDescent="0.15">
      <c r="A152" s="8">
        <v>149</v>
      </c>
      <c r="B152" s="9" t="s">
        <v>354</v>
      </c>
      <c r="C152" s="25" t="s">
        <v>355</v>
      </c>
      <c r="D152" s="9" t="s">
        <v>319</v>
      </c>
      <c r="E152" s="9" t="s">
        <v>120</v>
      </c>
      <c r="F152" s="9">
        <v>1</v>
      </c>
      <c r="G152" s="9">
        <v>85</v>
      </c>
      <c r="H152" s="9">
        <f t="shared" si="2"/>
        <v>85</v>
      </c>
      <c r="I152" s="9" t="s">
        <v>272</v>
      </c>
      <c r="J152" s="44"/>
    </row>
    <row r="153" spans="1:10" x14ac:dyDescent="0.15">
      <c r="A153" s="8">
        <v>150</v>
      </c>
      <c r="B153" s="9" t="s">
        <v>356</v>
      </c>
      <c r="C153" s="9" t="s">
        <v>357</v>
      </c>
      <c r="D153" s="9" t="s">
        <v>358</v>
      </c>
      <c r="E153" s="9" t="s">
        <v>359</v>
      </c>
      <c r="F153" s="9">
        <v>50</v>
      </c>
      <c r="G153" s="9">
        <v>21</v>
      </c>
      <c r="H153" s="9">
        <f t="shared" si="2"/>
        <v>1050</v>
      </c>
      <c r="I153" s="43" t="s">
        <v>360</v>
      </c>
      <c r="J153" s="44" t="s">
        <v>361</v>
      </c>
    </row>
    <row r="154" spans="1:10" x14ac:dyDescent="0.15">
      <c r="A154" s="8">
        <v>151</v>
      </c>
      <c r="B154" s="9" t="s">
        <v>362</v>
      </c>
      <c r="C154" s="9" t="s">
        <v>363</v>
      </c>
      <c r="D154" s="9" t="s">
        <v>364</v>
      </c>
      <c r="E154" s="9" t="s">
        <v>359</v>
      </c>
      <c r="F154" s="9">
        <v>6</v>
      </c>
      <c r="G154" s="9">
        <v>55</v>
      </c>
      <c r="H154" s="9">
        <f t="shared" si="2"/>
        <v>330</v>
      </c>
      <c r="I154" s="43"/>
      <c r="J154" s="44"/>
    </row>
    <row r="155" spans="1:10" x14ac:dyDescent="0.15">
      <c r="A155" s="8">
        <v>152</v>
      </c>
      <c r="B155" s="9" t="s">
        <v>365</v>
      </c>
      <c r="C155" s="9" t="s">
        <v>366</v>
      </c>
      <c r="D155" s="9" t="s">
        <v>367</v>
      </c>
      <c r="E155" s="9" t="s">
        <v>359</v>
      </c>
      <c r="F155" s="9">
        <v>6</v>
      </c>
      <c r="G155" s="9">
        <v>13</v>
      </c>
      <c r="H155" s="9">
        <f t="shared" si="2"/>
        <v>78</v>
      </c>
      <c r="I155" s="43"/>
      <c r="J155" s="44"/>
    </row>
    <row r="156" spans="1:10" x14ac:dyDescent="0.15">
      <c r="A156" s="8">
        <v>153</v>
      </c>
      <c r="B156" s="9" t="s">
        <v>368</v>
      </c>
      <c r="C156" s="9"/>
      <c r="D156" s="9" t="s">
        <v>369</v>
      </c>
      <c r="E156" s="9" t="s">
        <v>359</v>
      </c>
      <c r="F156" s="9">
        <v>75</v>
      </c>
      <c r="G156" s="9">
        <v>13</v>
      </c>
      <c r="H156" s="9">
        <f t="shared" si="2"/>
        <v>975</v>
      </c>
      <c r="I156" s="43"/>
      <c r="J156" s="44"/>
    </row>
    <row r="157" spans="1:10" x14ac:dyDescent="0.15">
      <c r="A157" s="8">
        <v>154</v>
      </c>
      <c r="B157" s="9" t="s">
        <v>370</v>
      </c>
      <c r="C157" s="9" t="s">
        <v>371</v>
      </c>
      <c r="D157" s="9" t="s">
        <v>372</v>
      </c>
      <c r="E157" s="9" t="s">
        <v>359</v>
      </c>
      <c r="F157" s="9">
        <v>1</v>
      </c>
      <c r="G157" s="9">
        <v>144</v>
      </c>
      <c r="H157" s="9">
        <f t="shared" si="2"/>
        <v>144</v>
      </c>
      <c r="I157" s="43"/>
      <c r="J157" s="44"/>
    </row>
    <row r="158" spans="1:10" x14ac:dyDescent="0.15">
      <c r="A158" s="8">
        <v>155</v>
      </c>
      <c r="B158" s="9" t="s">
        <v>373</v>
      </c>
      <c r="C158" s="9" t="s">
        <v>374</v>
      </c>
      <c r="D158" s="9" t="s">
        <v>375</v>
      </c>
      <c r="E158" s="9" t="s">
        <v>359</v>
      </c>
      <c r="F158" s="9">
        <v>15</v>
      </c>
      <c r="G158" s="9">
        <v>15</v>
      </c>
      <c r="H158" s="9">
        <f t="shared" si="2"/>
        <v>225</v>
      </c>
      <c r="I158" s="43"/>
      <c r="J158" s="44"/>
    </row>
    <row r="159" spans="1:10" x14ac:dyDescent="0.15">
      <c r="A159" s="8">
        <v>156</v>
      </c>
      <c r="B159" s="9" t="s">
        <v>376</v>
      </c>
      <c r="C159" s="9" t="s">
        <v>377</v>
      </c>
      <c r="D159" s="9"/>
      <c r="E159" s="9" t="s">
        <v>359</v>
      </c>
      <c r="F159" s="9">
        <v>3</v>
      </c>
      <c r="G159" s="9">
        <v>14</v>
      </c>
      <c r="H159" s="9">
        <f t="shared" si="2"/>
        <v>42</v>
      </c>
      <c r="I159" s="43"/>
      <c r="J159" s="44"/>
    </row>
    <row r="160" spans="1:10" x14ac:dyDescent="0.15">
      <c r="A160" s="8">
        <v>157</v>
      </c>
      <c r="B160" s="9" t="s">
        <v>378</v>
      </c>
      <c r="C160" s="9" t="s">
        <v>379</v>
      </c>
      <c r="D160" s="9" t="s">
        <v>380</v>
      </c>
      <c r="E160" s="9" t="s">
        <v>359</v>
      </c>
      <c r="F160" s="9">
        <v>6</v>
      </c>
      <c r="G160" s="9">
        <v>8</v>
      </c>
      <c r="H160" s="9">
        <f t="shared" si="2"/>
        <v>48</v>
      </c>
      <c r="I160" s="43"/>
      <c r="J160" s="44"/>
    </row>
    <row r="161" spans="1:10" ht="24" x14ac:dyDescent="0.15">
      <c r="A161" s="8">
        <v>158</v>
      </c>
      <c r="B161" s="9" t="s">
        <v>381</v>
      </c>
      <c r="C161" s="9" t="s">
        <v>382</v>
      </c>
      <c r="D161" s="9" t="s">
        <v>383</v>
      </c>
      <c r="E161" s="9" t="s">
        <v>359</v>
      </c>
      <c r="F161" s="9">
        <v>8</v>
      </c>
      <c r="G161" s="9">
        <v>43</v>
      </c>
      <c r="H161" s="9">
        <f t="shared" si="2"/>
        <v>344</v>
      </c>
      <c r="I161" s="43"/>
      <c r="J161" s="44"/>
    </row>
    <row r="162" spans="1:10" x14ac:dyDescent="0.15">
      <c r="A162" s="8">
        <v>159</v>
      </c>
      <c r="B162" s="9" t="s">
        <v>384</v>
      </c>
      <c r="C162" s="9" t="s">
        <v>385</v>
      </c>
      <c r="D162" s="9"/>
      <c r="E162" s="9" t="s">
        <v>85</v>
      </c>
      <c r="F162" s="9">
        <v>1</v>
      </c>
      <c r="G162" s="9">
        <v>16</v>
      </c>
      <c r="H162" s="9">
        <f t="shared" si="2"/>
        <v>16</v>
      </c>
      <c r="I162" s="43"/>
      <c r="J162" s="44"/>
    </row>
    <row r="163" spans="1:10" x14ac:dyDescent="0.15">
      <c r="A163" s="8">
        <v>160</v>
      </c>
      <c r="B163" s="9" t="s">
        <v>386</v>
      </c>
      <c r="C163" s="9" t="s">
        <v>387</v>
      </c>
      <c r="D163" s="9"/>
      <c r="E163" s="9" t="s">
        <v>85</v>
      </c>
      <c r="F163" s="9">
        <v>1</v>
      </c>
      <c r="G163" s="9">
        <v>15</v>
      </c>
      <c r="H163" s="9">
        <f t="shared" si="2"/>
        <v>15</v>
      </c>
      <c r="I163" s="43"/>
      <c r="J163" s="44"/>
    </row>
    <row r="164" spans="1:10" x14ac:dyDescent="0.15">
      <c r="A164" s="8">
        <v>161</v>
      </c>
      <c r="B164" s="9" t="s">
        <v>388</v>
      </c>
      <c r="C164" s="9" t="s">
        <v>389</v>
      </c>
      <c r="D164" s="9"/>
      <c r="E164" s="9" t="s">
        <v>85</v>
      </c>
      <c r="F164" s="9">
        <v>1</v>
      </c>
      <c r="G164" s="9">
        <v>13</v>
      </c>
      <c r="H164" s="9">
        <f t="shared" si="2"/>
        <v>13</v>
      </c>
      <c r="I164" s="43"/>
      <c r="J164" s="44"/>
    </row>
    <row r="165" spans="1:10" x14ac:dyDescent="0.15">
      <c r="A165" s="8">
        <v>162</v>
      </c>
      <c r="B165" s="9" t="s">
        <v>390</v>
      </c>
      <c r="C165" s="9" t="s">
        <v>391</v>
      </c>
      <c r="D165" s="9"/>
      <c r="E165" s="9" t="s">
        <v>85</v>
      </c>
      <c r="F165" s="9">
        <v>1</v>
      </c>
      <c r="G165" s="9">
        <v>12</v>
      </c>
      <c r="H165" s="9">
        <f t="shared" si="2"/>
        <v>12</v>
      </c>
      <c r="I165" s="43"/>
      <c r="J165" s="44"/>
    </row>
    <row r="166" spans="1:10" x14ac:dyDescent="0.15">
      <c r="A166" s="8">
        <v>163</v>
      </c>
      <c r="B166" s="9" t="s">
        <v>392</v>
      </c>
      <c r="C166" s="9" t="s">
        <v>393</v>
      </c>
      <c r="D166" s="9"/>
      <c r="E166" s="9" t="s">
        <v>85</v>
      </c>
      <c r="F166" s="9">
        <v>1</v>
      </c>
      <c r="G166" s="9">
        <v>10</v>
      </c>
      <c r="H166" s="9">
        <f t="shared" si="2"/>
        <v>10</v>
      </c>
      <c r="I166" s="43"/>
      <c r="J166" s="44"/>
    </row>
    <row r="167" spans="1:10" x14ac:dyDescent="0.15">
      <c r="A167" s="8">
        <v>164</v>
      </c>
      <c r="B167" s="9" t="s">
        <v>394</v>
      </c>
      <c r="C167" s="9" t="s">
        <v>395</v>
      </c>
      <c r="D167" s="9"/>
      <c r="E167" s="9" t="s">
        <v>85</v>
      </c>
      <c r="F167" s="9">
        <v>1</v>
      </c>
      <c r="G167" s="9">
        <v>7</v>
      </c>
      <c r="H167" s="9">
        <f t="shared" si="2"/>
        <v>7</v>
      </c>
      <c r="I167" s="43"/>
      <c r="J167" s="44"/>
    </row>
    <row r="168" spans="1:10" x14ac:dyDescent="0.15">
      <c r="A168" s="8">
        <v>165</v>
      </c>
      <c r="B168" s="9" t="s">
        <v>396</v>
      </c>
      <c r="C168" s="9" t="s">
        <v>397</v>
      </c>
      <c r="D168" s="9" t="s">
        <v>398</v>
      </c>
      <c r="E168" s="9" t="s">
        <v>359</v>
      </c>
      <c r="F168" s="9">
        <v>2</v>
      </c>
      <c r="G168" s="9">
        <v>86</v>
      </c>
      <c r="H168" s="9">
        <f t="shared" si="2"/>
        <v>172</v>
      </c>
      <c r="I168" s="43"/>
      <c r="J168" s="44"/>
    </row>
    <row r="169" spans="1:10" x14ac:dyDescent="0.15">
      <c r="A169" s="8">
        <v>166</v>
      </c>
      <c r="B169" s="9" t="s">
        <v>399</v>
      </c>
      <c r="C169" s="9" t="s">
        <v>400</v>
      </c>
      <c r="D169" s="9" t="s">
        <v>401</v>
      </c>
      <c r="E169" s="9" t="s">
        <v>359</v>
      </c>
      <c r="F169" s="9">
        <v>12</v>
      </c>
      <c r="G169" s="9">
        <v>43</v>
      </c>
      <c r="H169" s="9">
        <f t="shared" si="2"/>
        <v>516</v>
      </c>
      <c r="I169" s="43"/>
      <c r="J169" s="44"/>
    </row>
    <row r="170" spans="1:10" x14ac:dyDescent="0.15">
      <c r="A170" s="8">
        <v>167</v>
      </c>
      <c r="B170" s="9" t="s">
        <v>402</v>
      </c>
      <c r="C170" s="9" t="s">
        <v>403</v>
      </c>
      <c r="D170" s="9" t="s">
        <v>404</v>
      </c>
      <c r="E170" s="9" t="s">
        <v>72</v>
      </c>
      <c r="F170" s="9">
        <v>20</v>
      </c>
      <c r="G170" s="9">
        <v>31</v>
      </c>
      <c r="H170" s="9">
        <f t="shared" si="2"/>
        <v>620</v>
      </c>
      <c r="I170" s="43"/>
      <c r="J170" s="44"/>
    </row>
    <row r="171" spans="1:10" x14ac:dyDescent="0.15">
      <c r="A171" s="8">
        <v>168</v>
      </c>
      <c r="B171" s="9" t="s">
        <v>405</v>
      </c>
      <c r="C171" s="9" t="s">
        <v>406</v>
      </c>
      <c r="D171" s="9" t="s">
        <v>407</v>
      </c>
      <c r="E171" s="9" t="s">
        <v>76</v>
      </c>
      <c r="F171" s="9">
        <v>1</v>
      </c>
      <c r="G171" s="9">
        <v>51</v>
      </c>
      <c r="H171" s="9">
        <f t="shared" si="2"/>
        <v>51</v>
      </c>
      <c r="I171" s="43"/>
      <c r="J171" s="44"/>
    </row>
    <row r="172" spans="1:10" x14ac:dyDescent="0.15">
      <c r="A172" s="8">
        <v>169</v>
      </c>
      <c r="B172" s="9" t="s">
        <v>408</v>
      </c>
      <c r="C172" s="9" t="s">
        <v>409</v>
      </c>
      <c r="D172" s="9" t="s">
        <v>410</v>
      </c>
      <c r="E172" s="9" t="s">
        <v>359</v>
      </c>
      <c r="F172" s="9">
        <v>4</v>
      </c>
      <c r="G172" s="9">
        <v>39</v>
      </c>
      <c r="H172" s="9">
        <f t="shared" si="2"/>
        <v>156</v>
      </c>
      <c r="I172" s="43"/>
      <c r="J172" s="44"/>
    </row>
    <row r="173" spans="1:10" x14ac:dyDescent="0.15">
      <c r="A173" s="8">
        <v>170</v>
      </c>
      <c r="B173" s="9" t="s">
        <v>411</v>
      </c>
      <c r="C173" s="9" t="s">
        <v>412</v>
      </c>
      <c r="D173" s="9" t="s">
        <v>413</v>
      </c>
      <c r="E173" s="9" t="s">
        <v>76</v>
      </c>
      <c r="F173" s="9">
        <v>75</v>
      </c>
      <c r="G173" s="9">
        <v>10</v>
      </c>
      <c r="H173" s="9">
        <f t="shared" si="2"/>
        <v>750</v>
      </c>
      <c r="I173" s="43"/>
      <c r="J173" s="44"/>
    </row>
    <row r="174" spans="1:10" x14ac:dyDescent="0.15">
      <c r="A174" s="8">
        <v>171</v>
      </c>
      <c r="B174" s="9" t="s">
        <v>414</v>
      </c>
      <c r="C174" s="9" t="s">
        <v>415</v>
      </c>
      <c r="D174" s="9"/>
      <c r="E174" s="9" t="s">
        <v>76</v>
      </c>
      <c r="F174" s="9">
        <v>1</v>
      </c>
      <c r="G174" s="9">
        <v>58</v>
      </c>
      <c r="H174" s="9">
        <f t="shared" si="2"/>
        <v>58</v>
      </c>
      <c r="I174" s="43"/>
      <c r="J174" s="44"/>
    </row>
    <row r="175" spans="1:10" x14ac:dyDescent="0.15">
      <c r="A175" s="8">
        <v>172</v>
      </c>
      <c r="B175" s="9" t="s">
        <v>416</v>
      </c>
      <c r="C175" s="9" t="s">
        <v>417</v>
      </c>
      <c r="D175" s="9"/>
      <c r="E175" s="9" t="s">
        <v>359</v>
      </c>
      <c r="F175" s="9">
        <v>2</v>
      </c>
      <c r="G175" s="9">
        <v>252</v>
      </c>
      <c r="H175" s="9">
        <f t="shared" si="2"/>
        <v>504</v>
      </c>
      <c r="I175" s="43"/>
      <c r="J175" s="44"/>
    </row>
    <row r="176" spans="1:10" x14ac:dyDescent="0.15">
      <c r="A176" s="8">
        <v>173</v>
      </c>
      <c r="B176" s="8" t="s">
        <v>418</v>
      </c>
      <c r="C176" s="26" t="s">
        <v>419</v>
      </c>
      <c r="D176" s="26" t="s">
        <v>420</v>
      </c>
      <c r="E176" s="8" t="s">
        <v>359</v>
      </c>
      <c r="F176" s="9">
        <v>1</v>
      </c>
      <c r="G176" s="9">
        <v>75</v>
      </c>
      <c r="H176" s="9">
        <f t="shared" si="2"/>
        <v>75</v>
      </c>
      <c r="I176" s="43"/>
      <c r="J176" s="44"/>
    </row>
    <row r="177" spans="1:10" x14ac:dyDescent="0.15">
      <c r="A177" s="8">
        <v>174</v>
      </c>
      <c r="B177" s="9" t="s">
        <v>421</v>
      </c>
      <c r="C177" s="9" t="s">
        <v>422</v>
      </c>
      <c r="D177" s="9" t="s">
        <v>423</v>
      </c>
      <c r="E177" s="9" t="s">
        <v>359</v>
      </c>
      <c r="F177" s="9">
        <v>15</v>
      </c>
      <c r="G177" s="9">
        <v>59</v>
      </c>
      <c r="H177" s="9">
        <f t="shared" si="2"/>
        <v>885</v>
      </c>
      <c r="I177" s="43"/>
      <c r="J177" s="44"/>
    </row>
    <row r="178" spans="1:10" x14ac:dyDescent="0.15">
      <c r="A178" s="8">
        <v>175</v>
      </c>
      <c r="B178" s="9" t="s">
        <v>424</v>
      </c>
      <c r="C178" s="9" t="s">
        <v>425</v>
      </c>
      <c r="D178" s="9"/>
      <c r="E178" s="9" t="s">
        <v>76</v>
      </c>
      <c r="F178" s="9">
        <v>100</v>
      </c>
      <c r="G178" s="9">
        <v>10</v>
      </c>
      <c r="H178" s="9">
        <f t="shared" si="2"/>
        <v>1000</v>
      </c>
      <c r="I178" s="43"/>
      <c r="J178" s="44"/>
    </row>
    <row r="179" spans="1:10" x14ac:dyDescent="0.15">
      <c r="A179" s="8">
        <v>176</v>
      </c>
      <c r="B179" s="8" t="s">
        <v>426</v>
      </c>
      <c r="C179" s="27" t="s">
        <v>427</v>
      </c>
      <c r="D179" s="27"/>
      <c r="E179" s="8" t="s">
        <v>359</v>
      </c>
      <c r="F179" s="9">
        <v>95</v>
      </c>
      <c r="G179" s="9">
        <v>10</v>
      </c>
      <c r="H179" s="9">
        <f t="shared" si="2"/>
        <v>950</v>
      </c>
      <c r="I179" s="43"/>
      <c r="J179" s="44"/>
    </row>
    <row r="180" spans="1:10" x14ac:dyDescent="0.15">
      <c r="A180" s="8">
        <v>177</v>
      </c>
      <c r="B180" s="28" t="s">
        <v>428</v>
      </c>
      <c r="C180" s="26" t="s">
        <v>429</v>
      </c>
      <c r="D180" s="26" t="s">
        <v>430</v>
      </c>
      <c r="E180" s="29" t="s">
        <v>359</v>
      </c>
      <c r="F180" s="29">
        <v>15</v>
      </c>
      <c r="G180" s="9">
        <v>8</v>
      </c>
      <c r="H180" s="9">
        <f t="shared" si="2"/>
        <v>120</v>
      </c>
      <c r="I180" s="43"/>
      <c r="J180" s="44"/>
    </row>
    <row r="181" spans="1:10" x14ac:dyDescent="0.15">
      <c r="A181" s="8">
        <v>178</v>
      </c>
      <c r="B181" s="28" t="s">
        <v>431</v>
      </c>
      <c r="C181" s="26" t="s">
        <v>432</v>
      </c>
      <c r="D181" s="26" t="s">
        <v>430</v>
      </c>
      <c r="E181" s="29" t="s">
        <v>359</v>
      </c>
      <c r="F181" s="9">
        <v>15</v>
      </c>
      <c r="G181" s="9">
        <v>16</v>
      </c>
      <c r="H181" s="9">
        <f t="shared" si="2"/>
        <v>240</v>
      </c>
      <c r="I181" s="43"/>
      <c r="J181" s="44"/>
    </row>
    <row r="182" spans="1:10" x14ac:dyDescent="0.15">
      <c r="A182" s="8">
        <v>179</v>
      </c>
      <c r="B182" s="9" t="s">
        <v>433</v>
      </c>
      <c r="C182" s="30" t="s">
        <v>434</v>
      </c>
      <c r="D182" s="26" t="s">
        <v>435</v>
      </c>
      <c r="E182" s="8" t="s">
        <v>436</v>
      </c>
      <c r="F182" s="8">
        <v>50</v>
      </c>
      <c r="G182" s="9">
        <v>15</v>
      </c>
      <c r="H182" s="9">
        <f t="shared" si="2"/>
        <v>750</v>
      </c>
      <c r="I182" s="43"/>
      <c r="J182" s="44"/>
    </row>
    <row r="183" spans="1:10" x14ac:dyDescent="0.15">
      <c r="A183" s="8">
        <v>180</v>
      </c>
      <c r="B183" s="8" t="s">
        <v>437</v>
      </c>
      <c r="C183" s="30"/>
      <c r="D183" s="26"/>
      <c r="E183" s="8" t="s">
        <v>436</v>
      </c>
      <c r="F183" s="8">
        <v>10</v>
      </c>
      <c r="G183" s="9">
        <v>72</v>
      </c>
      <c r="H183" s="9">
        <f t="shared" si="2"/>
        <v>720</v>
      </c>
      <c r="I183" s="43"/>
      <c r="J183" s="44"/>
    </row>
    <row r="184" spans="1:10" ht="36" x14ac:dyDescent="0.15">
      <c r="A184" s="8">
        <v>181</v>
      </c>
      <c r="B184" s="8" t="s">
        <v>438</v>
      </c>
      <c r="C184" s="30" t="s">
        <v>439</v>
      </c>
      <c r="D184" s="26"/>
      <c r="E184" s="8" t="s">
        <v>436</v>
      </c>
      <c r="F184" s="8">
        <v>10</v>
      </c>
      <c r="G184" s="9">
        <v>40</v>
      </c>
      <c r="H184" s="9">
        <f t="shared" si="2"/>
        <v>400</v>
      </c>
      <c r="I184" s="43"/>
      <c r="J184" s="44"/>
    </row>
    <row r="185" spans="1:10" ht="84" x14ac:dyDescent="0.15">
      <c r="A185" s="8">
        <v>182</v>
      </c>
      <c r="B185" s="8" t="s">
        <v>440</v>
      </c>
      <c r="C185" s="30" t="s">
        <v>441</v>
      </c>
      <c r="D185" s="26" t="s">
        <v>442</v>
      </c>
      <c r="E185" s="8" t="s">
        <v>436</v>
      </c>
      <c r="F185" s="8">
        <v>18</v>
      </c>
      <c r="G185" s="9">
        <v>15</v>
      </c>
      <c r="H185" s="9">
        <f t="shared" si="2"/>
        <v>270</v>
      </c>
      <c r="I185" s="43"/>
      <c r="J185" s="44"/>
    </row>
    <row r="186" spans="1:10" x14ac:dyDescent="0.15">
      <c r="A186" s="8">
        <v>183</v>
      </c>
      <c r="B186" s="9" t="s">
        <v>356</v>
      </c>
      <c r="C186" s="9" t="s">
        <v>357</v>
      </c>
      <c r="D186" s="9" t="s">
        <v>443</v>
      </c>
      <c r="E186" s="9" t="s">
        <v>203</v>
      </c>
      <c r="F186" s="9">
        <v>130</v>
      </c>
      <c r="G186" s="9">
        <v>1.5</v>
      </c>
      <c r="H186" s="9">
        <f t="shared" si="2"/>
        <v>195</v>
      </c>
      <c r="I186" s="43"/>
      <c r="J186" s="44"/>
    </row>
    <row r="187" spans="1:10" x14ac:dyDescent="0.15">
      <c r="A187" s="8">
        <v>184</v>
      </c>
      <c r="B187" s="9" t="s">
        <v>444</v>
      </c>
      <c r="C187" s="9" t="s">
        <v>445</v>
      </c>
      <c r="D187" s="9" t="s">
        <v>446</v>
      </c>
      <c r="E187" s="9" t="s">
        <v>72</v>
      </c>
      <c r="F187" s="9">
        <v>5</v>
      </c>
      <c r="G187" s="9">
        <v>50</v>
      </c>
      <c r="H187" s="9">
        <f t="shared" si="2"/>
        <v>250</v>
      </c>
      <c r="I187" s="43"/>
      <c r="J187" s="44"/>
    </row>
    <row r="188" spans="1:10" x14ac:dyDescent="0.15">
      <c r="A188" s="8">
        <v>185</v>
      </c>
      <c r="B188" s="9" t="s">
        <v>447</v>
      </c>
      <c r="C188" s="9" t="s">
        <v>448</v>
      </c>
      <c r="D188" s="9" t="s">
        <v>449</v>
      </c>
      <c r="E188" s="9" t="s">
        <v>450</v>
      </c>
      <c r="F188" s="9">
        <v>40</v>
      </c>
      <c r="G188" s="9">
        <v>1.2</v>
      </c>
      <c r="H188" s="9">
        <f t="shared" si="2"/>
        <v>48</v>
      </c>
      <c r="I188" s="43"/>
      <c r="J188" s="44"/>
    </row>
    <row r="189" spans="1:10" x14ac:dyDescent="0.15">
      <c r="A189" s="8">
        <v>186</v>
      </c>
      <c r="B189" s="9" t="s">
        <v>451</v>
      </c>
      <c r="C189" s="9" t="s">
        <v>452</v>
      </c>
      <c r="D189" s="9" t="s">
        <v>453</v>
      </c>
      <c r="E189" s="9" t="s">
        <v>203</v>
      </c>
      <c r="F189" s="9">
        <v>150</v>
      </c>
      <c r="G189" s="9">
        <v>0.5</v>
      </c>
      <c r="H189" s="9">
        <f t="shared" si="2"/>
        <v>75</v>
      </c>
      <c r="I189" s="43"/>
      <c r="J189" s="44"/>
    </row>
    <row r="190" spans="1:10" x14ac:dyDescent="0.15">
      <c r="A190" s="8">
        <v>187</v>
      </c>
      <c r="B190" s="9" t="s">
        <v>454</v>
      </c>
      <c r="C190" s="9" t="s">
        <v>455</v>
      </c>
      <c r="D190" s="9" t="s">
        <v>456</v>
      </c>
      <c r="E190" s="9" t="s">
        <v>150</v>
      </c>
      <c r="F190" s="9">
        <v>400</v>
      </c>
      <c r="G190" s="9">
        <v>0.2</v>
      </c>
      <c r="H190" s="9">
        <f t="shared" si="2"/>
        <v>80</v>
      </c>
      <c r="I190" s="43"/>
      <c r="J190" s="44"/>
    </row>
    <row r="191" spans="1:10" x14ac:dyDescent="0.15">
      <c r="A191" s="8">
        <v>188</v>
      </c>
      <c r="B191" s="9" t="s">
        <v>457</v>
      </c>
      <c r="C191" s="9" t="s">
        <v>458</v>
      </c>
      <c r="D191" s="9" t="s">
        <v>459</v>
      </c>
      <c r="E191" s="9" t="s">
        <v>89</v>
      </c>
      <c r="F191" s="9">
        <v>100</v>
      </c>
      <c r="G191" s="9">
        <v>2</v>
      </c>
      <c r="H191" s="9">
        <f t="shared" si="2"/>
        <v>200</v>
      </c>
      <c r="I191" s="43"/>
      <c r="J191" s="44"/>
    </row>
    <row r="192" spans="1:10" x14ac:dyDescent="0.15">
      <c r="A192" s="8">
        <v>189</v>
      </c>
      <c r="B192" s="9" t="s">
        <v>460</v>
      </c>
      <c r="C192" s="9"/>
      <c r="D192" s="9"/>
      <c r="E192" s="9" t="s">
        <v>359</v>
      </c>
      <c r="F192" s="9">
        <v>45</v>
      </c>
      <c r="G192" s="9">
        <v>2.5</v>
      </c>
      <c r="H192" s="9">
        <f t="shared" si="2"/>
        <v>112.5</v>
      </c>
      <c r="I192" s="43"/>
      <c r="J192" s="44"/>
    </row>
    <row r="193" spans="1:10" x14ac:dyDescent="0.15">
      <c r="A193" s="8">
        <v>190</v>
      </c>
      <c r="B193" s="9" t="s">
        <v>461</v>
      </c>
      <c r="C193" s="9" t="s">
        <v>462</v>
      </c>
      <c r="D193" s="9" t="s">
        <v>463</v>
      </c>
      <c r="E193" s="9" t="s">
        <v>89</v>
      </c>
      <c r="F193" s="9">
        <v>50</v>
      </c>
      <c r="G193" s="9">
        <v>2.5</v>
      </c>
      <c r="H193" s="9">
        <f t="shared" si="2"/>
        <v>125</v>
      </c>
      <c r="I193" s="43"/>
      <c r="J193" s="44"/>
    </row>
    <row r="194" spans="1:10" x14ac:dyDescent="0.15">
      <c r="A194" s="8">
        <v>191</v>
      </c>
      <c r="B194" s="9" t="s">
        <v>368</v>
      </c>
      <c r="C194" s="9" t="s">
        <v>464</v>
      </c>
      <c r="D194" s="9" t="s">
        <v>465</v>
      </c>
      <c r="E194" s="9" t="s">
        <v>120</v>
      </c>
      <c r="F194" s="9">
        <v>135</v>
      </c>
      <c r="G194" s="9">
        <v>2</v>
      </c>
      <c r="H194" s="9">
        <f t="shared" ref="H194:H234" si="3">G194*F194</f>
        <v>270</v>
      </c>
      <c r="I194" s="43"/>
      <c r="J194" s="44"/>
    </row>
    <row r="195" spans="1:10" x14ac:dyDescent="0.15">
      <c r="A195" s="8">
        <v>192</v>
      </c>
      <c r="B195" s="9" t="s">
        <v>466</v>
      </c>
      <c r="C195" s="9" t="s">
        <v>467</v>
      </c>
      <c r="D195" s="9" t="s">
        <v>468</v>
      </c>
      <c r="E195" s="9" t="s">
        <v>180</v>
      </c>
      <c r="F195" s="9">
        <v>100</v>
      </c>
      <c r="G195" s="9">
        <v>3.5</v>
      </c>
      <c r="H195" s="9">
        <f t="shared" si="3"/>
        <v>350</v>
      </c>
      <c r="I195" s="43"/>
      <c r="J195" s="44"/>
    </row>
    <row r="196" spans="1:10" x14ac:dyDescent="0.15">
      <c r="A196" s="8">
        <v>193</v>
      </c>
      <c r="B196" s="9" t="s">
        <v>469</v>
      </c>
      <c r="C196" s="9" t="s">
        <v>470</v>
      </c>
      <c r="D196" s="9">
        <v>250</v>
      </c>
      <c r="E196" s="9" t="s">
        <v>85</v>
      </c>
      <c r="F196" s="9">
        <v>30</v>
      </c>
      <c r="G196" s="9">
        <v>2</v>
      </c>
      <c r="H196" s="9">
        <f t="shared" si="3"/>
        <v>60</v>
      </c>
      <c r="I196" s="43"/>
      <c r="J196" s="44"/>
    </row>
    <row r="197" spans="1:10" x14ac:dyDescent="0.15">
      <c r="A197" s="8">
        <v>194</v>
      </c>
      <c r="B197" s="9" t="s">
        <v>471</v>
      </c>
      <c r="C197" s="9" t="s">
        <v>472</v>
      </c>
      <c r="D197" s="9"/>
      <c r="E197" s="9" t="s">
        <v>473</v>
      </c>
      <c r="F197" s="9">
        <v>30</v>
      </c>
      <c r="G197" s="9">
        <v>6</v>
      </c>
      <c r="H197" s="9">
        <f t="shared" si="3"/>
        <v>180</v>
      </c>
      <c r="I197" s="43"/>
      <c r="J197" s="44"/>
    </row>
    <row r="198" spans="1:10" x14ac:dyDescent="0.15">
      <c r="A198" s="8">
        <v>195</v>
      </c>
      <c r="B198" s="9" t="s">
        <v>474</v>
      </c>
      <c r="C198" s="9" t="s">
        <v>475</v>
      </c>
      <c r="D198" s="9" t="s">
        <v>476</v>
      </c>
      <c r="E198" s="9" t="s">
        <v>477</v>
      </c>
      <c r="F198" s="9">
        <v>250</v>
      </c>
      <c r="G198" s="9">
        <v>0.45</v>
      </c>
      <c r="H198" s="9">
        <f t="shared" si="3"/>
        <v>112.5</v>
      </c>
      <c r="I198" s="43"/>
      <c r="J198" s="44"/>
    </row>
    <row r="199" spans="1:10" x14ac:dyDescent="0.15">
      <c r="A199" s="8">
        <v>196</v>
      </c>
      <c r="B199" s="9" t="s">
        <v>478</v>
      </c>
      <c r="C199" s="9" t="s">
        <v>479</v>
      </c>
      <c r="D199" s="9"/>
      <c r="E199" s="9" t="s">
        <v>76</v>
      </c>
      <c r="F199" s="9">
        <v>100</v>
      </c>
      <c r="G199" s="9">
        <v>2.5</v>
      </c>
      <c r="H199" s="9">
        <f t="shared" si="3"/>
        <v>250</v>
      </c>
      <c r="I199" s="43"/>
      <c r="J199" s="44"/>
    </row>
    <row r="200" spans="1:10" x14ac:dyDescent="0.15">
      <c r="A200" s="8">
        <v>197</v>
      </c>
      <c r="B200" s="9" t="s">
        <v>478</v>
      </c>
      <c r="C200" s="9" t="s">
        <v>480</v>
      </c>
      <c r="D200" s="9"/>
      <c r="E200" s="9" t="s">
        <v>76</v>
      </c>
      <c r="F200" s="9">
        <v>100</v>
      </c>
      <c r="G200" s="9">
        <v>2.5</v>
      </c>
      <c r="H200" s="9">
        <f t="shared" si="3"/>
        <v>250</v>
      </c>
      <c r="I200" s="43"/>
      <c r="J200" s="44"/>
    </row>
    <row r="201" spans="1:10" x14ac:dyDescent="0.15">
      <c r="A201" s="8">
        <v>198</v>
      </c>
      <c r="B201" s="9" t="s">
        <v>481</v>
      </c>
      <c r="C201" s="9" t="s">
        <v>482</v>
      </c>
      <c r="D201" s="9" t="s">
        <v>483</v>
      </c>
      <c r="E201" s="9" t="s">
        <v>76</v>
      </c>
      <c r="F201" s="9">
        <v>30</v>
      </c>
      <c r="G201" s="9">
        <v>11</v>
      </c>
      <c r="H201" s="9">
        <f t="shared" si="3"/>
        <v>330</v>
      </c>
      <c r="I201" s="43"/>
      <c r="J201" s="44"/>
    </row>
    <row r="202" spans="1:10" x14ac:dyDescent="0.15">
      <c r="A202" s="8">
        <v>199</v>
      </c>
      <c r="B202" s="9" t="s">
        <v>484</v>
      </c>
      <c r="C202" s="9" t="s">
        <v>485</v>
      </c>
      <c r="D202" s="9"/>
      <c r="E202" s="9" t="s">
        <v>359</v>
      </c>
      <c r="F202" s="9">
        <v>30</v>
      </c>
      <c r="G202" s="9">
        <v>12</v>
      </c>
      <c r="H202" s="9">
        <f t="shared" si="3"/>
        <v>360</v>
      </c>
      <c r="I202" s="43"/>
      <c r="J202" s="44"/>
    </row>
    <row r="203" spans="1:10" x14ac:dyDescent="0.15">
      <c r="A203" s="8">
        <v>200</v>
      </c>
      <c r="B203" s="9" t="s">
        <v>362</v>
      </c>
      <c r="C203" s="9" t="s">
        <v>486</v>
      </c>
      <c r="D203" s="9" t="s">
        <v>449</v>
      </c>
      <c r="E203" s="9" t="s">
        <v>150</v>
      </c>
      <c r="F203" s="9">
        <v>5000</v>
      </c>
      <c r="G203" s="9">
        <v>0.04</v>
      </c>
      <c r="H203" s="9">
        <f t="shared" si="3"/>
        <v>200</v>
      </c>
      <c r="I203" s="43"/>
      <c r="J203" s="44"/>
    </row>
    <row r="204" spans="1:10" x14ac:dyDescent="0.15">
      <c r="A204" s="8">
        <v>201</v>
      </c>
      <c r="B204" s="9" t="s">
        <v>487</v>
      </c>
      <c r="C204" s="9" t="s">
        <v>488</v>
      </c>
      <c r="D204" s="9">
        <v>1000</v>
      </c>
      <c r="E204" s="9" t="s">
        <v>150</v>
      </c>
      <c r="F204" s="9">
        <v>1000</v>
      </c>
      <c r="G204" s="9">
        <v>0.25</v>
      </c>
      <c r="H204" s="9">
        <f t="shared" si="3"/>
        <v>250</v>
      </c>
      <c r="I204" s="43"/>
      <c r="J204" s="44"/>
    </row>
    <row r="205" spans="1:10" ht="24" x14ac:dyDescent="0.15">
      <c r="A205" s="8">
        <v>202</v>
      </c>
      <c r="B205" s="9" t="s">
        <v>489</v>
      </c>
      <c r="C205" s="9" t="s">
        <v>435</v>
      </c>
      <c r="D205" s="27" t="s">
        <v>490</v>
      </c>
      <c r="E205" s="9" t="s">
        <v>491</v>
      </c>
      <c r="F205" s="9">
        <v>30</v>
      </c>
      <c r="G205" s="9">
        <v>15</v>
      </c>
      <c r="H205" s="9">
        <f t="shared" si="3"/>
        <v>450</v>
      </c>
      <c r="I205" s="43"/>
      <c r="J205" s="44"/>
    </row>
    <row r="206" spans="1:10" x14ac:dyDescent="0.15">
      <c r="A206" s="8">
        <v>203</v>
      </c>
      <c r="B206" s="9" t="s">
        <v>492</v>
      </c>
      <c r="C206" s="8" t="s">
        <v>493</v>
      </c>
      <c r="D206" s="8" t="s">
        <v>494</v>
      </c>
      <c r="E206" s="8" t="s">
        <v>495</v>
      </c>
      <c r="F206" s="8">
        <v>60</v>
      </c>
      <c r="G206" s="8">
        <v>3</v>
      </c>
      <c r="H206" s="9">
        <f t="shared" si="3"/>
        <v>180</v>
      </c>
      <c r="I206" s="43"/>
      <c r="J206" s="44"/>
    </row>
    <row r="207" spans="1:10" x14ac:dyDescent="0.15">
      <c r="A207" s="8">
        <v>204</v>
      </c>
      <c r="B207" s="9" t="s">
        <v>496</v>
      </c>
      <c r="C207" s="9" t="s">
        <v>497</v>
      </c>
      <c r="D207" s="9" t="s">
        <v>498</v>
      </c>
      <c r="E207" s="9" t="s">
        <v>359</v>
      </c>
      <c r="F207" s="9">
        <v>4</v>
      </c>
      <c r="G207" s="9">
        <v>180</v>
      </c>
      <c r="H207" s="9">
        <f t="shared" si="3"/>
        <v>720</v>
      </c>
      <c r="I207" s="43"/>
      <c r="J207" s="44"/>
    </row>
    <row r="208" spans="1:10" x14ac:dyDescent="0.15">
      <c r="A208" s="8">
        <v>205</v>
      </c>
      <c r="B208" s="9" t="s">
        <v>499</v>
      </c>
      <c r="C208" s="9" t="s">
        <v>500</v>
      </c>
      <c r="D208" s="9" t="s">
        <v>501</v>
      </c>
      <c r="E208" s="9" t="s">
        <v>203</v>
      </c>
      <c r="F208" s="9">
        <v>90</v>
      </c>
      <c r="G208" s="9">
        <v>1.2</v>
      </c>
      <c r="H208" s="9">
        <f t="shared" si="3"/>
        <v>108</v>
      </c>
      <c r="I208" s="43"/>
      <c r="J208" s="44"/>
    </row>
    <row r="209" spans="1:10" x14ac:dyDescent="0.15">
      <c r="A209" s="8">
        <v>206</v>
      </c>
      <c r="B209" s="9" t="s">
        <v>502</v>
      </c>
      <c r="C209" s="31" t="s">
        <v>503</v>
      </c>
      <c r="D209" s="8" t="s">
        <v>504</v>
      </c>
      <c r="E209" s="8" t="s">
        <v>436</v>
      </c>
      <c r="F209" s="8">
        <v>24</v>
      </c>
      <c r="G209" s="8">
        <v>9</v>
      </c>
      <c r="H209" s="9">
        <f t="shared" si="3"/>
        <v>216</v>
      </c>
      <c r="I209" s="43"/>
      <c r="J209" s="44"/>
    </row>
    <row r="210" spans="1:10" ht="24" x14ac:dyDescent="0.15">
      <c r="A210" s="8">
        <v>207</v>
      </c>
      <c r="B210" s="9" t="s">
        <v>505</v>
      </c>
      <c r="C210" s="9" t="s">
        <v>506</v>
      </c>
      <c r="D210" s="9" t="s">
        <v>507</v>
      </c>
      <c r="E210" s="9" t="s">
        <v>508</v>
      </c>
      <c r="F210" s="9">
        <v>20</v>
      </c>
      <c r="G210" s="9">
        <v>25</v>
      </c>
      <c r="H210" s="9">
        <f t="shared" si="3"/>
        <v>500</v>
      </c>
      <c r="I210" s="43"/>
      <c r="J210" s="44"/>
    </row>
    <row r="211" spans="1:10" x14ac:dyDescent="0.15">
      <c r="A211" s="8">
        <v>208</v>
      </c>
      <c r="B211" s="9" t="s">
        <v>509</v>
      </c>
      <c r="C211" s="9" t="s">
        <v>510</v>
      </c>
      <c r="D211" s="9" t="s">
        <v>511</v>
      </c>
      <c r="E211" s="9" t="s">
        <v>359</v>
      </c>
      <c r="F211" s="9">
        <v>3</v>
      </c>
      <c r="G211" s="9">
        <v>120</v>
      </c>
      <c r="H211" s="9">
        <f t="shared" si="3"/>
        <v>360</v>
      </c>
      <c r="I211" s="43"/>
      <c r="J211" s="44"/>
    </row>
    <row r="212" spans="1:10" x14ac:dyDescent="0.15">
      <c r="A212" s="8">
        <v>209</v>
      </c>
      <c r="B212" s="9" t="s">
        <v>418</v>
      </c>
      <c r="C212" s="9" t="s">
        <v>512</v>
      </c>
      <c r="D212" s="9" t="s">
        <v>513</v>
      </c>
      <c r="E212" s="9" t="s">
        <v>473</v>
      </c>
      <c r="F212" s="9">
        <v>23</v>
      </c>
      <c r="G212" s="9">
        <v>10</v>
      </c>
      <c r="H212" s="9">
        <f t="shared" si="3"/>
        <v>230</v>
      </c>
      <c r="I212" s="43"/>
      <c r="J212" s="44"/>
    </row>
    <row r="213" spans="1:10" x14ac:dyDescent="0.15">
      <c r="A213" s="8">
        <v>210</v>
      </c>
      <c r="B213" s="9" t="s">
        <v>514</v>
      </c>
      <c r="C213" s="9" t="s">
        <v>515</v>
      </c>
      <c r="D213" s="27" t="s">
        <v>516</v>
      </c>
      <c r="E213" s="9" t="s">
        <v>477</v>
      </c>
      <c r="F213" s="9">
        <v>25</v>
      </c>
      <c r="G213" s="9">
        <v>0.64</v>
      </c>
      <c r="H213" s="9">
        <f t="shared" si="3"/>
        <v>16</v>
      </c>
      <c r="I213" s="43"/>
      <c r="J213" s="44"/>
    </row>
    <row r="214" spans="1:10" x14ac:dyDescent="0.15">
      <c r="A214" s="8">
        <v>211</v>
      </c>
      <c r="B214" s="9" t="s">
        <v>517</v>
      </c>
      <c r="C214" s="9" t="s">
        <v>515</v>
      </c>
      <c r="D214" s="27" t="s">
        <v>518</v>
      </c>
      <c r="E214" s="9" t="s">
        <v>477</v>
      </c>
      <c r="F214" s="9">
        <v>25</v>
      </c>
      <c r="G214" s="9">
        <v>0.52</v>
      </c>
      <c r="H214" s="9">
        <f t="shared" si="3"/>
        <v>13</v>
      </c>
      <c r="I214" s="43"/>
      <c r="J214" s="44"/>
    </row>
    <row r="215" spans="1:10" x14ac:dyDescent="0.15">
      <c r="A215" s="8">
        <v>212</v>
      </c>
      <c r="B215" s="9" t="s">
        <v>519</v>
      </c>
      <c r="C215" s="9" t="s">
        <v>515</v>
      </c>
      <c r="D215" s="27" t="s">
        <v>518</v>
      </c>
      <c r="E215" s="9" t="s">
        <v>477</v>
      </c>
      <c r="F215" s="9">
        <v>50</v>
      </c>
      <c r="G215" s="9">
        <v>0.22</v>
      </c>
      <c r="H215" s="9">
        <f t="shared" si="3"/>
        <v>11</v>
      </c>
      <c r="I215" s="43"/>
      <c r="J215" s="44"/>
    </row>
    <row r="216" spans="1:10" x14ac:dyDescent="0.15">
      <c r="A216" s="8">
        <v>213</v>
      </c>
      <c r="B216" s="9" t="s">
        <v>520</v>
      </c>
      <c r="C216" s="9" t="s">
        <v>515</v>
      </c>
      <c r="D216" s="27" t="s">
        <v>518</v>
      </c>
      <c r="E216" s="9" t="s">
        <v>477</v>
      </c>
      <c r="F216" s="9">
        <v>25</v>
      </c>
      <c r="G216" s="9">
        <v>0.64</v>
      </c>
      <c r="H216" s="9">
        <f t="shared" si="3"/>
        <v>16</v>
      </c>
      <c r="I216" s="43"/>
      <c r="J216" s="44"/>
    </row>
    <row r="217" spans="1:10" x14ac:dyDescent="0.15">
      <c r="A217" s="8">
        <v>214</v>
      </c>
      <c r="B217" s="8" t="s">
        <v>521</v>
      </c>
      <c r="C217" s="8" t="s">
        <v>522</v>
      </c>
      <c r="D217" s="8" t="s">
        <v>523</v>
      </c>
      <c r="E217" s="8" t="s">
        <v>477</v>
      </c>
      <c r="F217" s="8">
        <v>50</v>
      </c>
      <c r="G217" s="8">
        <v>1.5</v>
      </c>
      <c r="H217" s="9">
        <f t="shared" si="3"/>
        <v>75</v>
      </c>
      <c r="I217" s="43"/>
      <c r="J217" s="44"/>
    </row>
    <row r="218" spans="1:10" x14ac:dyDescent="0.15">
      <c r="A218" s="8">
        <v>215</v>
      </c>
      <c r="B218" s="8" t="s">
        <v>524</v>
      </c>
      <c r="C218" s="8" t="s">
        <v>525</v>
      </c>
      <c r="D218" s="8"/>
      <c r="E218" s="8" t="s">
        <v>76</v>
      </c>
      <c r="F218" s="8">
        <v>10</v>
      </c>
      <c r="G218" s="8">
        <v>6</v>
      </c>
      <c r="H218" s="9">
        <f t="shared" si="3"/>
        <v>60</v>
      </c>
      <c r="I218" s="43"/>
      <c r="J218" s="44"/>
    </row>
    <row r="219" spans="1:10" x14ac:dyDescent="0.15">
      <c r="A219" s="8">
        <v>216</v>
      </c>
      <c r="B219" s="9" t="s">
        <v>526</v>
      </c>
      <c r="C219" s="9" t="s">
        <v>527</v>
      </c>
      <c r="D219" s="9" t="s">
        <v>528</v>
      </c>
      <c r="E219" s="9" t="s">
        <v>436</v>
      </c>
      <c r="F219" s="8">
        <v>1</v>
      </c>
      <c r="G219" s="9">
        <v>60</v>
      </c>
      <c r="H219" s="9">
        <f t="shared" si="3"/>
        <v>60</v>
      </c>
      <c r="I219" s="43"/>
      <c r="J219" s="44"/>
    </row>
    <row r="220" spans="1:10" x14ac:dyDescent="0.15">
      <c r="A220" s="8">
        <v>217</v>
      </c>
      <c r="B220" s="9" t="s">
        <v>529</v>
      </c>
      <c r="C220" s="9" t="s">
        <v>357</v>
      </c>
      <c r="D220" s="9" t="s">
        <v>530</v>
      </c>
      <c r="E220" s="9" t="s">
        <v>531</v>
      </c>
      <c r="F220" s="8">
        <v>120</v>
      </c>
      <c r="G220" s="8">
        <v>12</v>
      </c>
      <c r="H220" s="9">
        <f t="shared" si="3"/>
        <v>1440</v>
      </c>
      <c r="I220" s="43" t="s">
        <v>532</v>
      </c>
      <c r="J220" s="44"/>
    </row>
    <row r="221" spans="1:10" x14ac:dyDescent="0.15">
      <c r="A221" s="8">
        <v>218</v>
      </c>
      <c r="B221" s="8" t="s">
        <v>533</v>
      </c>
      <c r="C221" s="8" t="s">
        <v>534</v>
      </c>
      <c r="D221" s="9" t="s">
        <v>535</v>
      </c>
      <c r="E221" s="8" t="s">
        <v>536</v>
      </c>
      <c r="F221" s="8">
        <v>120</v>
      </c>
      <c r="G221" s="8">
        <v>15</v>
      </c>
      <c r="H221" s="9">
        <f t="shared" si="3"/>
        <v>1800</v>
      </c>
      <c r="I221" s="43"/>
      <c r="J221" s="44"/>
    </row>
    <row r="222" spans="1:10" x14ac:dyDescent="0.15">
      <c r="A222" s="8">
        <v>219</v>
      </c>
      <c r="B222" s="9" t="s">
        <v>537</v>
      </c>
      <c r="C222" s="9" t="s">
        <v>538</v>
      </c>
      <c r="D222" s="8" t="s">
        <v>539</v>
      </c>
      <c r="E222" s="8" t="s">
        <v>473</v>
      </c>
      <c r="F222" s="9">
        <v>240</v>
      </c>
      <c r="G222" s="9">
        <v>2</v>
      </c>
      <c r="H222" s="9">
        <f t="shared" si="3"/>
        <v>480</v>
      </c>
      <c r="I222" s="43"/>
      <c r="J222" s="44"/>
    </row>
    <row r="223" spans="1:10" x14ac:dyDescent="0.15">
      <c r="A223" s="8">
        <v>220</v>
      </c>
      <c r="B223" s="9" t="s">
        <v>540</v>
      </c>
      <c r="C223" s="8" t="s">
        <v>445</v>
      </c>
      <c r="D223" s="8" t="s">
        <v>541</v>
      </c>
      <c r="E223" s="8" t="s">
        <v>72</v>
      </c>
      <c r="F223" s="8">
        <v>100</v>
      </c>
      <c r="G223" s="8">
        <v>40</v>
      </c>
      <c r="H223" s="9">
        <f t="shared" si="3"/>
        <v>4000</v>
      </c>
      <c r="I223" s="43"/>
      <c r="J223" s="44"/>
    </row>
    <row r="224" spans="1:10" x14ac:dyDescent="0.15">
      <c r="A224" s="8">
        <v>221</v>
      </c>
      <c r="B224" s="8" t="s">
        <v>542</v>
      </c>
      <c r="C224" s="8" t="s">
        <v>445</v>
      </c>
      <c r="D224" s="9" t="s">
        <v>543</v>
      </c>
      <c r="E224" s="9" t="s">
        <v>72</v>
      </c>
      <c r="F224" s="9">
        <v>50</v>
      </c>
      <c r="G224" s="9">
        <v>20</v>
      </c>
      <c r="H224" s="9">
        <f t="shared" si="3"/>
        <v>1000</v>
      </c>
      <c r="I224" s="43"/>
      <c r="J224" s="44"/>
    </row>
    <row r="225" spans="1:10" x14ac:dyDescent="0.15">
      <c r="A225" s="8">
        <v>222</v>
      </c>
      <c r="B225" s="9" t="s">
        <v>544</v>
      </c>
      <c r="C225" s="9" t="s">
        <v>445</v>
      </c>
      <c r="D225" s="9" t="s">
        <v>545</v>
      </c>
      <c r="E225" s="9" t="s">
        <v>50</v>
      </c>
      <c r="F225" s="9">
        <v>100</v>
      </c>
      <c r="G225" s="8">
        <v>20</v>
      </c>
      <c r="H225" s="9">
        <f t="shared" si="3"/>
        <v>2000</v>
      </c>
      <c r="I225" s="43"/>
      <c r="J225" s="44"/>
    </row>
    <row r="226" spans="1:10" x14ac:dyDescent="0.15">
      <c r="A226" s="8">
        <v>223</v>
      </c>
      <c r="B226" s="8" t="s">
        <v>546</v>
      </c>
      <c r="C226" s="9" t="s">
        <v>547</v>
      </c>
      <c r="D226" s="8" t="s">
        <v>548</v>
      </c>
      <c r="E226" s="8" t="s">
        <v>531</v>
      </c>
      <c r="F226" s="9">
        <v>50</v>
      </c>
      <c r="G226" s="9">
        <v>12</v>
      </c>
      <c r="H226" s="9">
        <f t="shared" si="3"/>
        <v>600</v>
      </c>
      <c r="I226" s="43"/>
      <c r="J226" s="44"/>
    </row>
    <row r="227" spans="1:10" x14ac:dyDescent="0.15">
      <c r="A227" s="8">
        <v>224</v>
      </c>
      <c r="B227" s="8" t="s">
        <v>549</v>
      </c>
      <c r="C227" s="8" t="s">
        <v>550</v>
      </c>
      <c r="D227" s="8" t="s">
        <v>551</v>
      </c>
      <c r="E227" s="8" t="s">
        <v>473</v>
      </c>
      <c r="F227" s="9">
        <v>440</v>
      </c>
      <c r="G227" s="8">
        <v>2</v>
      </c>
      <c r="H227" s="9">
        <f t="shared" si="3"/>
        <v>880</v>
      </c>
      <c r="I227" s="43"/>
      <c r="J227" s="44"/>
    </row>
    <row r="228" spans="1:10" ht="24" x14ac:dyDescent="0.15">
      <c r="A228" s="8">
        <v>225</v>
      </c>
      <c r="B228" s="9" t="s">
        <v>552</v>
      </c>
      <c r="C228" s="9" t="s">
        <v>553</v>
      </c>
      <c r="D228" s="9" t="s">
        <v>554</v>
      </c>
      <c r="E228" s="9" t="s">
        <v>555</v>
      </c>
      <c r="F228" s="9">
        <v>6</v>
      </c>
      <c r="G228" s="9">
        <v>25</v>
      </c>
      <c r="H228" s="9">
        <f t="shared" si="3"/>
        <v>150</v>
      </c>
      <c r="I228" s="43"/>
      <c r="J228" s="44"/>
    </row>
    <row r="229" spans="1:10" ht="24" x14ac:dyDescent="0.15">
      <c r="A229" s="8">
        <v>226</v>
      </c>
      <c r="B229" s="9" t="s">
        <v>552</v>
      </c>
      <c r="C229" s="9" t="s">
        <v>553</v>
      </c>
      <c r="D229" s="9" t="s">
        <v>556</v>
      </c>
      <c r="E229" s="9" t="s">
        <v>555</v>
      </c>
      <c r="F229" s="9">
        <v>2</v>
      </c>
      <c r="G229" s="9">
        <v>40</v>
      </c>
      <c r="H229" s="9">
        <f t="shared" si="3"/>
        <v>80</v>
      </c>
      <c r="I229" s="43"/>
      <c r="J229" s="44"/>
    </row>
    <row r="230" spans="1:10" ht="24" x14ac:dyDescent="0.15">
      <c r="A230" s="8">
        <v>227</v>
      </c>
      <c r="B230" s="9" t="s">
        <v>552</v>
      </c>
      <c r="C230" s="9" t="s">
        <v>553</v>
      </c>
      <c r="D230" s="9" t="s">
        <v>557</v>
      </c>
      <c r="E230" s="9" t="s">
        <v>555</v>
      </c>
      <c r="F230" s="9">
        <v>2</v>
      </c>
      <c r="G230" s="9">
        <v>20</v>
      </c>
      <c r="H230" s="9">
        <f t="shared" si="3"/>
        <v>40</v>
      </c>
      <c r="I230" s="43"/>
      <c r="J230" s="44"/>
    </row>
    <row r="231" spans="1:10" ht="24" x14ac:dyDescent="0.15">
      <c r="A231" s="8">
        <v>228</v>
      </c>
      <c r="B231" s="9" t="s">
        <v>558</v>
      </c>
      <c r="C231" s="9" t="s">
        <v>559</v>
      </c>
      <c r="D231" s="32" t="s">
        <v>560</v>
      </c>
      <c r="E231" s="9" t="s">
        <v>561</v>
      </c>
      <c r="F231" s="9">
        <v>100</v>
      </c>
      <c r="G231" s="9">
        <v>3.5</v>
      </c>
      <c r="H231" s="9">
        <f t="shared" si="3"/>
        <v>350</v>
      </c>
      <c r="I231" s="43"/>
      <c r="J231" s="44"/>
    </row>
    <row r="232" spans="1:10" x14ac:dyDescent="0.15">
      <c r="A232" s="8">
        <v>229</v>
      </c>
      <c r="B232" s="9" t="s">
        <v>562</v>
      </c>
      <c r="C232" s="9" t="s">
        <v>357</v>
      </c>
      <c r="D232" s="9" t="s">
        <v>530</v>
      </c>
      <c r="E232" s="9" t="s">
        <v>536</v>
      </c>
      <c r="F232" s="9">
        <v>100</v>
      </c>
      <c r="G232" s="8">
        <v>18</v>
      </c>
      <c r="H232" s="9">
        <f t="shared" si="3"/>
        <v>1800</v>
      </c>
      <c r="I232" s="43"/>
      <c r="J232" s="44"/>
    </row>
    <row r="233" spans="1:10" x14ac:dyDescent="0.15">
      <c r="A233" s="8">
        <v>230</v>
      </c>
      <c r="B233" s="9" t="s">
        <v>563</v>
      </c>
      <c r="C233" s="9" t="s">
        <v>564</v>
      </c>
      <c r="D233" s="8" t="s">
        <v>565</v>
      </c>
      <c r="E233" s="8" t="s">
        <v>15</v>
      </c>
      <c r="F233" s="9">
        <v>50</v>
      </c>
      <c r="G233" s="9">
        <v>10</v>
      </c>
      <c r="H233" s="9">
        <f t="shared" si="3"/>
        <v>500</v>
      </c>
      <c r="I233" s="43"/>
      <c r="J233" s="44"/>
    </row>
    <row r="234" spans="1:10" x14ac:dyDescent="0.15">
      <c r="A234" s="8">
        <v>231</v>
      </c>
      <c r="B234" s="9" t="s">
        <v>566</v>
      </c>
      <c r="C234" s="9" t="s">
        <v>567</v>
      </c>
      <c r="D234" s="9" t="s">
        <v>568</v>
      </c>
      <c r="E234" s="9" t="s">
        <v>473</v>
      </c>
      <c r="F234" s="9">
        <v>100</v>
      </c>
      <c r="G234" s="9">
        <v>8</v>
      </c>
      <c r="H234" s="9">
        <f t="shared" si="3"/>
        <v>800</v>
      </c>
      <c r="I234" s="43"/>
      <c r="J234" s="44"/>
    </row>
    <row r="235" spans="1:10" x14ac:dyDescent="0.15">
      <c r="A235" s="8">
        <v>232</v>
      </c>
      <c r="B235" s="8" t="s">
        <v>546</v>
      </c>
      <c r="C235" s="9" t="s">
        <v>547</v>
      </c>
      <c r="D235" s="8" t="s">
        <v>548</v>
      </c>
      <c r="E235" s="8" t="s">
        <v>531</v>
      </c>
      <c r="F235" s="9">
        <v>30</v>
      </c>
      <c r="G235" s="9">
        <v>15</v>
      </c>
      <c r="H235" s="9">
        <f t="shared" ref="H235:H247" si="4">F235*G235</f>
        <v>450</v>
      </c>
      <c r="I235" s="43"/>
      <c r="J235" s="44"/>
    </row>
    <row r="236" spans="1:10" x14ac:dyDescent="0.15">
      <c r="A236" s="8">
        <v>233</v>
      </c>
      <c r="B236" s="8" t="s">
        <v>549</v>
      </c>
      <c r="C236" s="8" t="s">
        <v>550</v>
      </c>
      <c r="D236" s="8" t="s">
        <v>551</v>
      </c>
      <c r="E236" s="8" t="s">
        <v>473</v>
      </c>
      <c r="F236" s="9">
        <v>320</v>
      </c>
      <c r="G236" s="8">
        <v>3</v>
      </c>
      <c r="H236" s="9">
        <f t="shared" si="4"/>
        <v>960</v>
      </c>
      <c r="I236" s="43"/>
      <c r="J236" s="44"/>
    </row>
    <row r="237" spans="1:10" x14ac:dyDescent="0.15">
      <c r="A237" s="8">
        <v>234</v>
      </c>
      <c r="B237" s="9" t="s">
        <v>566</v>
      </c>
      <c r="C237" s="9" t="s">
        <v>567</v>
      </c>
      <c r="D237" s="9" t="s">
        <v>568</v>
      </c>
      <c r="E237" s="9" t="s">
        <v>473</v>
      </c>
      <c r="F237" s="9">
        <v>122</v>
      </c>
      <c r="G237" s="9">
        <v>10</v>
      </c>
      <c r="H237" s="8">
        <f t="shared" si="4"/>
        <v>1220</v>
      </c>
      <c r="I237" s="43"/>
      <c r="J237" s="44"/>
    </row>
    <row r="238" spans="1:10" x14ac:dyDescent="0.15">
      <c r="A238" s="8">
        <v>235</v>
      </c>
      <c r="B238" s="8" t="s">
        <v>569</v>
      </c>
      <c r="C238" s="8" t="s">
        <v>570</v>
      </c>
      <c r="D238" s="8" t="s">
        <v>571</v>
      </c>
      <c r="E238" s="8" t="s">
        <v>536</v>
      </c>
      <c r="F238" s="9">
        <v>60</v>
      </c>
      <c r="G238" s="8">
        <v>37</v>
      </c>
      <c r="H238" s="8">
        <f t="shared" si="4"/>
        <v>2220</v>
      </c>
      <c r="I238" s="43"/>
      <c r="J238" s="44"/>
    </row>
    <row r="239" spans="1:10" x14ac:dyDescent="0.15">
      <c r="A239" s="8">
        <v>236</v>
      </c>
      <c r="B239" s="9" t="s">
        <v>572</v>
      </c>
      <c r="C239" s="8" t="s">
        <v>570</v>
      </c>
      <c r="D239" s="8" t="s">
        <v>446</v>
      </c>
      <c r="E239" s="8" t="s">
        <v>15</v>
      </c>
      <c r="F239" s="9">
        <v>122</v>
      </c>
      <c r="G239" s="8">
        <v>65</v>
      </c>
      <c r="H239" s="8">
        <f t="shared" si="4"/>
        <v>7930</v>
      </c>
      <c r="I239" s="43"/>
      <c r="J239" s="44"/>
    </row>
    <row r="240" spans="1:10" x14ac:dyDescent="0.15">
      <c r="A240" s="8">
        <v>237</v>
      </c>
      <c r="B240" s="8" t="s">
        <v>573</v>
      </c>
      <c r="C240" s="8" t="s">
        <v>547</v>
      </c>
      <c r="D240" s="8" t="s">
        <v>574</v>
      </c>
      <c r="E240" s="8" t="s">
        <v>359</v>
      </c>
      <c r="F240" s="8">
        <v>30</v>
      </c>
      <c r="G240" s="8">
        <v>20</v>
      </c>
      <c r="H240" s="8">
        <f t="shared" si="4"/>
        <v>600</v>
      </c>
      <c r="I240" s="43"/>
      <c r="J240" s="44"/>
    </row>
    <row r="241" spans="1:10" x14ac:dyDescent="0.15">
      <c r="A241" s="8">
        <v>238</v>
      </c>
      <c r="B241" s="8" t="s">
        <v>575</v>
      </c>
      <c r="C241" s="9" t="s">
        <v>547</v>
      </c>
      <c r="D241" s="8" t="s">
        <v>446</v>
      </c>
      <c r="E241" s="8" t="s">
        <v>72</v>
      </c>
      <c r="F241" s="8">
        <v>30</v>
      </c>
      <c r="G241" s="8">
        <v>80</v>
      </c>
      <c r="H241" s="8">
        <f t="shared" si="4"/>
        <v>2400</v>
      </c>
      <c r="I241" s="43"/>
      <c r="J241" s="44"/>
    </row>
    <row r="242" spans="1:10" x14ac:dyDescent="0.15">
      <c r="A242" s="8">
        <v>239</v>
      </c>
      <c r="B242" s="9" t="s">
        <v>576</v>
      </c>
      <c r="C242" s="9" t="s">
        <v>577</v>
      </c>
      <c r="D242" s="8" t="s">
        <v>578</v>
      </c>
      <c r="E242" s="9" t="s">
        <v>473</v>
      </c>
      <c r="F242" s="9">
        <v>30</v>
      </c>
      <c r="G242" s="8">
        <v>10</v>
      </c>
      <c r="H242" s="8">
        <f t="shared" si="4"/>
        <v>300</v>
      </c>
      <c r="I242" s="43"/>
      <c r="J242" s="44"/>
    </row>
    <row r="243" spans="1:10" x14ac:dyDescent="0.15">
      <c r="A243" s="8">
        <v>240</v>
      </c>
      <c r="B243" s="9" t="s">
        <v>579</v>
      </c>
      <c r="C243" s="9" t="s">
        <v>547</v>
      </c>
      <c r="D243" s="9" t="s">
        <v>574</v>
      </c>
      <c r="E243" s="9" t="s">
        <v>359</v>
      </c>
      <c r="F243" s="8">
        <v>30</v>
      </c>
      <c r="G243" s="9">
        <v>16</v>
      </c>
      <c r="H243" s="8">
        <f t="shared" si="4"/>
        <v>480</v>
      </c>
      <c r="I243" s="43"/>
      <c r="J243" s="44"/>
    </row>
    <row r="244" spans="1:10" ht="24" x14ac:dyDescent="0.15">
      <c r="A244" s="8">
        <v>241</v>
      </c>
      <c r="B244" s="9" t="s">
        <v>580</v>
      </c>
      <c r="C244" s="9" t="s">
        <v>581</v>
      </c>
      <c r="D244" s="9" t="s">
        <v>582</v>
      </c>
      <c r="E244" s="9" t="s">
        <v>555</v>
      </c>
      <c r="F244" s="9">
        <v>3</v>
      </c>
      <c r="G244" s="9">
        <v>4</v>
      </c>
      <c r="H244" s="8">
        <f t="shared" si="4"/>
        <v>12</v>
      </c>
      <c r="I244" s="43"/>
      <c r="J244" s="44"/>
    </row>
    <row r="245" spans="1:10" x14ac:dyDescent="0.15">
      <c r="A245" s="8">
        <v>242</v>
      </c>
      <c r="B245" s="9" t="s">
        <v>583</v>
      </c>
      <c r="C245" s="9" t="s">
        <v>564</v>
      </c>
      <c r="D245" s="9" t="s">
        <v>565</v>
      </c>
      <c r="E245" s="9" t="s">
        <v>15</v>
      </c>
      <c r="F245" s="9">
        <v>122</v>
      </c>
      <c r="G245" s="9">
        <v>15</v>
      </c>
      <c r="H245" s="9">
        <f t="shared" si="4"/>
        <v>1830</v>
      </c>
      <c r="I245" s="43"/>
      <c r="J245" s="44"/>
    </row>
    <row r="246" spans="1:10" x14ac:dyDescent="0.15">
      <c r="A246" s="8">
        <v>243</v>
      </c>
      <c r="B246" s="9" t="s">
        <v>540</v>
      </c>
      <c r="C246" s="9" t="s">
        <v>445</v>
      </c>
      <c r="D246" s="9" t="s">
        <v>541</v>
      </c>
      <c r="E246" s="9" t="s">
        <v>72</v>
      </c>
      <c r="F246" s="9">
        <v>122</v>
      </c>
      <c r="G246" s="9">
        <v>25</v>
      </c>
      <c r="H246" s="9">
        <f t="shared" si="4"/>
        <v>3050</v>
      </c>
      <c r="I246" s="43"/>
      <c r="J246" s="44"/>
    </row>
    <row r="247" spans="1:10" x14ac:dyDescent="0.15">
      <c r="A247" s="8">
        <v>244</v>
      </c>
      <c r="B247" s="9" t="s">
        <v>542</v>
      </c>
      <c r="C247" s="9" t="s">
        <v>445</v>
      </c>
      <c r="D247" s="9" t="s">
        <v>541</v>
      </c>
      <c r="E247" s="9" t="s">
        <v>72</v>
      </c>
      <c r="F247" s="9">
        <v>122</v>
      </c>
      <c r="G247" s="9">
        <v>38</v>
      </c>
      <c r="H247" s="9">
        <f t="shared" si="4"/>
        <v>4636</v>
      </c>
      <c r="I247" s="43"/>
      <c r="J247" s="44"/>
    </row>
    <row r="248" spans="1:10" s="3" customFormat="1" ht="50.1" customHeight="1" x14ac:dyDescent="0.15">
      <c r="A248" s="8">
        <v>245</v>
      </c>
      <c r="B248" s="9" t="s">
        <v>584</v>
      </c>
      <c r="C248" s="9" t="s">
        <v>585</v>
      </c>
      <c r="D248" s="9" t="str">
        <f>_xlfn.DISPIMG("ID_6E5EF0C9C0E04239B1996A3373ECEF52",1)</f>
        <v>=DISPIMG("ID_6E5EF0C9C0E04239B1996A3373ECEF52",1)</v>
      </c>
      <c r="E248" s="9" t="s">
        <v>203</v>
      </c>
      <c r="F248" s="9">
        <v>45</v>
      </c>
      <c r="G248" s="9">
        <v>10.5</v>
      </c>
      <c r="H248" s="9">
        <f t="shared" ref="H248:H311" si="5">G248*F248</f>
        <v>472.5</v>
      </c>
      <c r="I248" s="8"/>
      <c r="J248" s="45" t="s">
        <v>586</v>
      </c>
    </row>
    <row r="249" spans="1:10" s="3" customFormat="1" ht="50.1" customHeight="1" x14ac:dyDescent="0.15">
      <c r="A249" s="8">
        <v>246</v>
      </c>
      <c r="B249" s="9" t="s">
        <v>587</v>
      </c>
      <c r="C249" s="9" t="s">
        <v>588</v>
      </c>
      <c r="D249" s="9" t="str">
        <f>_xlfn.DISPIMG("ID_30B1E7D48F544068956EA96D6E57C886",1)</f>
        <v>=DISPIMG("ID_30B1E7D48F544068956EA96D6E57C886",1)</v>
      </c>
      <c r="E249" s="8" t="s">
        <v>50</v>
      </c>
      <c r="F249" s="8">
        <v>5</v>
      </c>
      <c r="G249" s="33">
        <v>24</v>
      </c>
      <c r="H249" s="9">
        <f t="shared" si="5"/>
        <v>120</v>
      </c>
      <c r="I249" s="8"/>
      <c r="J249" s="46"/>
    </row>
    <row r="250" spans="1:10" s="3" customFormat="1" ht="42" customHeight="1" x14ac:dyDescent="0.15">
      <c r="A250" s="8">
        <v>247</v>
      </c>
      <c r="B250" s="9" t="s">
        <v>589</v>
      </c>
      <c r="C250" s="8" t="s">
        <v>590</v>
      </c>
      <c r="D250" s="8" t="str">
        <f>_xlfn.DISPIMG("ID_23672A0D04724492A13B2739C45F40B9",1)</f>
        <v>=DISPIMG("ID_23672A0D04724492A13B2739C45F40B9",1)</v>
      </c>
      <c r="E250" s="8" t="s">
        <v>50</v>
      </c>
      <c r="F250" s="9">
        <v>2</v>
      </c>
      <c r="G250" s="9">
        <v>43</v>
      </c>
      <c r="H250" s="9">
        <f t="shared" si="5"/>
        <v>86</v>
      </c>
      <c r="I250" s="8"/>
      <c r="J250" s="46"/>
    </row>
    <row r="251" spans="1:10" s="3" customFormat="1" ht="39.950000000000003" customHeight="1" x14ac:dyDescent="0.15">
      <c r="A251" s="8">
        <v>248</v>
      </c>
      <c r="B251" s="8" t="s">
        <v>591</v>
      </c>
      <c r="C251" s="8" t="s">
        <v>592</v>
      </c>
      <c r="D251" s="8" t="str">
        <f>_xlfn.DISPIMG("ID_648D2462FF93483DB34FC9EFED563FE6",1)</f>
        <v>=DISPIMG("ID_648D2462FF93483DB34FC9EFED563FE6",1)</v>
      </c>
      <c r="E251" s="8" t="s">
        <v>593</v>
      </c>
      <c r="F251" s="9">
        <v>10</v>
      </c>
      <c r="G251" s="9">
        <v>69</v>
      </c>
      <c r="H251" s="9">
        <f t="shared" si="5"/>
        <v>690</v>
      </c>
      <c r="I251" s="8"/>
      <c r="J251" s="46"/>
    </row>
    <row r="252" spans="1:10" s="3" customFormat="1" ht="50.1" customHeight="1" x14ac:dyDescent="0.15">
      <c r="A252" s="8">
        <v>249</v>
      </c>
      <c r="B252" s="9" t="s">
        <v>594</v>
      </c>
      <c r="C252" s="9" t="s">
        <v>595</v>
      </c>
      <c r="D252" s="8" t="str">
        <f>_xlfn.DISPIMG("ID_E7216C2087F5475281596BC40E83E23E",1)</f>
        <v>=DISPIMG("ID_E7216C2087F5475281596BC40E83E23E",1)</v>
      </c>
      <c r="E252" s="9" t="s">
        <v>536</v>
      </c>
      <c r="F252" s="9">
        <v>50</v>
      </c>
      <c r="G252" s="9">
        <v>6</v>
      </c>
      <c r="H252" s="9">
        <f t="shared" si="5"/>
        <v>300</v>
      </c>
      <c r="I252" s="8"/>
      <c r="J252" s="46"/>
    </row>
    <row r="253" spans="1:10" s="3" customFormat="1" ht="50.1" customHeight="1" x14ac:dyDescent="0.15">
      <c r="A253" s="8">
        <v>250</v>
      </c>
      <c r="B253" s="8" t="s">
        <v>596</v>
      </c>
      <c r="C253" s="8" t="s">
        <v>597</v>
      </c>
      <c r="D253" s="8" t="str">
        <f>_xlfn.DISPIMG("ID_CA66318909A144A19E351EA7DEE407DE",1)</f>
        <v>=DISPIMG("ID_CA66318909A144A19E351EA7DEE407DE",1)</v>
      </c>
      <c r="E253" s="8" t="s">
        <v>76</v>
      </c>
      <c r="F253" s="9">
        <v>50</v>
      </c>
      <c r="G253" s="9">
        <v>6</v>
      </c>
      <c r="H253" s="9">
        <f t="shared" si="5"/>
        <v>300</v>
      </c>
      <c r="I253" s="8"/>
      <c r="J253" s="46"/>
    </row>
    <row r="254" spans="1:10" s="3" customFormat="1" ht="50.1" customHeight="1" x14ac:dyDescent="0.15">
      <c r="A254" s="8">
        <v>251</v>
      </c>
      <c r="B254" s="8" t="s">
        <v>598</v>
      </c>
      <c r="C254" s="8" t="s">
        <v>599</v>
      </c>
      <c r="D254" s="8" t="str">
        <f>_xlfn.DISPIMG("ID_1878780B451048C19B340F7A0CF1F8D9",1)</f>
        <v>=DISPIMG("ID_1878780B451048C19B340F7A0CF1F8D9",1)</v>
      </c>
      <c r="E254" s="8" t="s">
        <v>600</v>
      </c>
      <c r="F254" s="9">
        <v>10</v>
      </c>
      <c r="G254" s="9">
        <v>20</v>
      </c>
      <c r="H254" s="9">
        <f t="shared" si="5"/>
        <v>200</v>
      </c>
      <c r="I254" s="8"/>
      <c r="J254" s="46"/>
    </row>
    <row r="255" spans="1:10" s="3" customFormat="1" ht="50.1" customHeight="1" x14ac:dyDescent="0.15">
      <c r="A255" s="8">
        <v>252</v>
      </c>
      <c r="B255" s="9" t="s">
        <v>601</v>
      </c>
      <c r="C255" s="9" t="s">
        <v>602</v>
      </c>
      <c r="D255" s="8" t="str">
        <f>_xlfn.DISPIMG("ID_BA7E2D2C51624946960F301FC1825463",1)</f>
        <v>=DISPIMG("ID_BA7E2D2C51624946960F301FC1825463",1)</v>
      </c>
      <c r="E255" s="9" t="s">
        <v>473</v>
      </c>
      <c r="F255" s="9">
        <v>50</v>
      </c>
      <c r="G255" s="9">
        <v>4.2</v>
      </c>
      <c r="H255" s="9">
        <f t="shared" si="5"/>
        <v>210</v>
      </c>
      <c r="I255" s="8"/>
      <c r="J255" s="46"/>
    </row>
    <row r="256" spans="1:10" s="3" customFormat="1" ht="50.1" customHeight="1" x14ac:dyDescent="0.15">
      <c r="A256" s="8">
        <v>253</v>
      </c>
      <c r="B256" s="9" t="s">
        <v>603</v>
      </c>
      <c r="C256" s="9" t="s">
        <v>604</v>
      </c>
      <c r="D256" s="9" t="str">
        <f>_xlfn.DISPIMG("ID_E89314939E6C49DCAA55066B5B854505",1)</f>
        <v>=DISPIMG("ID_E89314939E6C49DCAA55066B5B854505",1)</v>
      </c>
      <c r="E256" s="9" t="s">
        <v>203</v>
      </c>
      <c r="F256" s="9">
        <v>30</v>
      </c>
      <c r="G256" s="9">
        <v>2.7</v>
      </c>
      <c r="H256" s="9">
        <f t="shared" si="5"/>
        <v>81</v>
      </c>
      <c r="I256" s="8"/>
      <c r="J256" s="46"/>
    </row>
    <row r="257" spans="1:12" s="3" customFormat="1" ht="50.1" customHeight="1" x14ac:dyDescent="0.15">
      <c r="A257" s="8">
        <v>254</v>
      </c>
      <c r="B257" s="9" t="s">
        <v>605</v>
      </c>
      <c r="C257" s="9" t="s">
        <v>606</v>
      </c>
      <c r="D257" s="9" t="str">
        <f>_xlfn.DISPIMG("ID_CDCBF54B9DCF4370BEB0F9BAE3DB9467",1)</f>
        <v>=DISPIMG("ID_CDCBF54B9DCF4370BEB0F9BAE3DB9467",1)</v>
      </c>
      <c r="E257" s="9" t="s">
        <v>120</v>
      </c>
      <c r="F257" s="9">
        <v>4</v>
      </c>
      <c r="G257" s="9">
        <v>48</v>
      </c>
      <c r="H257" s="9">
        <f t="shared" si="5"/>
        <v>192</v>
      </c>
      <c r="I257" s="8"/>
      <c r="J257" s="46"/>
    </row>
    <row r="258" spans="1:12" s="3" customFormat="1" ht="50.1" customHeight="1" x14ac:dyDescent="0.15">
      <c r="A258" s="8">
        <v>255</v>
      </c>
      <c r="B258" s="9" t="s">
        <v>607</v>
      </c>
      <c r="C258" s="9" t="s">
        <v>608</v>
      </c>
      <c r="D258" s="9" t="str">
        <f>_xlfn.DISPIMG("ID_169CC1C39941406EB9944C5297176715",1)</f>
        <v>=DISPIMG("ID_169CC1C39941406EB9944C5297176715",1)</v>
      </c>
      <c r="E258" s="9" t="s">
        <v>359</v>
      </c>
      <c r="F258" s="9">
        <v>1</v>
      </c>
      <c r="G258" s="9">
        <v>108</v>
      </c>
      <c r="H258" s="9">
        <f t="shared" si="5"/>
        <v>108</v>
      </c>
      <c r="I258" s="8"/>
      <c r="J258" s="46"/>
    </row>
    <row r="259" spans="1:12" s="3" customFormat="1" ht="33" customHeight="1" x14ac:dyDescent="0.15">
      <c r="A259" s="8">
        <v>256</v>
      </c>
      <c r="B259" s="9" t="s">
        <v>609</v>
      </c>
      <c r="C259" s="9" t="s">
        <v>610</v>
      </c>
      <c r="D259" s="9"/>
      <c r="E259" s="9" t="s">
        <v>120</v>
      </c>
      <c r="F259" s="9">
        <v>8</v>
      </c>
      <c r="G259" s="9">
        <v>27</v>
      </c>
      <c r="H259" s="9">
        <f t="shared" si="5"/>
        <v>216</v>
      </c>
      <c r="I259" s="8"/>
      <c r="J259" s="46"/>
      <c r="L259" s="34"/>
    </row>
    <row r="260" spans="1:12" s="3" customFormat="1" ht="50.1" customHeight="1" x14ac:dyDescent="0.15">
      <c r="A260" s="8">
        <v>257</v>
      </c>
      <c r="B260" s="9" t="s">
        <v>611</v>
      </c>
      <c r="C260" s="9" t="s">
        <v>612</v>
      </c>
      <c r="D260" s="8" t="str">
        <f>_xlfn.DISPIMG("ID_D250CD2D62CA478882DC1B550FC537A3",1)</f>
        <v>=DISPIMG("ID_D250CD2D62CA478882DC1B550FC537A3",1)</v>
      </c>
      <c r="E260" s="9" t="s">
        <v>359</v>
      </c>
      <c r="F260" s="8">
        <v>1</v>
      </c>
      <c r="G260" s="9">
        <v>163</v>
      </c>
      <c r="H260" s="9">
        <f t="shared" si="5"/>
        <v>163</v>
      </c>
      <c r="I260" s="8"/>
      <c r="J260" s="46"/>
    </row>
    <row r="261" spans="1:12" s="3" customFormat="1" ht="50.1" customHeight="1" x14ac:dyDescent="0.15">
      <c r="A261" s="8">
        <v>258</v>
      </c>
      <c r="B261" s="9" t="s">
        <v>613</v>
      </c>
      <c r="C261" s="9" t="s">
        <v>614</v>
      </c>
      <c r="D261" s="9" t="str">
        <f>_xlfn.DISPIMG("ID_50BFC64F2D0E49B9A0965C0B685A9C71",1)</f>
        <v>=DISPIMG("ID_50BFC64F2D0E49B9A0965C0B685A9C71",1)</v>
      </c>
      <c r="E261" s="9" t="s">
        <v>359</v>
      </c>
      <c r="F261" s="9">
        <v>1</v>
      </c>
      <c r="G261" s="9">
        <v>156</v>
      </c>
      <c r="H261" s="9">
        <f t="shared" si="5"/>
        <v>156</v>
      </c>
      <c r="I261" s="8"/>
      <c r="J261" s="46"/>
      <c r="L261" s="34"/>
    </row>
    <row r="262" spans="1:12" s="3" customFormat="1" ht="50.1" customHeight="1" x14ac:dyDescent="0.15">
      <c r="A262" s="8">
        <v>259</v>
      </c>
      <c r="B262" s="9" t="s">
        <v>615</v>
      </c>
      <c r="C262" s="9" t="s">
        <v>616</v>
      </c>
      <c r="D262" s="9" t="str">
        <f>_xlfn.DISPIMG("ID_2671801CEAA84403BFC8C37B6B000B57",1)</f>
        <v>=DISPIMG("ID_2671801CEAA84403BFC8C37B6B000B57",1)</v>
      </c>
      <c r="E262" s="9" t="s">
        <v>72</v>
      </c>
      <c r="F262" s="9">
        <v>4</v>
      </c>
      <c r="G262" s="9">
        <v>60</v>
      </c>
      <c r="H262" s="9">
        <f t="shared" si="5"/>
        <v>240</v>
      </c>
      <c r="I262" s="8"/>
      <c r="J262" s="46"/>
    </row>
    <row r="263" spans="1:12" s="3" customFormat="1" ht="50.1" customHeight="1" x14ac:dyDescent="0.15">
      <c r="A263" s="8">
        <v>260</v>
      </c>
      <c r="B263" s="9" t="s">
        <v>617</v>
      </c>
      <c r="C263" s="9" t="s">
        <v>618</v>
      </c>
      <c r="D263" s="9" t="str">
        <f>_xlfn.DISPIMG("ID_F59F211ACFF8401F9390BED472078D0F",1)</f>
        <v>=DISPIMG("ID_F59F211ACFF8401F9390BED472078D0F",1)</v>
      </c>
      <c r="E263" s="9" t="s">
        <v>600</v>
      </c>
      <c r="F263" s="9">
        <v>10</v>
      </c>
      <c r="G263" s="9">
        <v>13.5</v>
      </c>
      <c r="H263" s="9">
        <f t="shared" si="5"/>
        <v>135</v>
      </c>
      <c r="I263" s="8"/>
      <c r="J263" s="46"/>
    </row>
    <row r="264" spans="1:12" s="3" customFormat="1" ht="50.1" customHeight="1" x14ac:dyDescent="0.15">
      <c r="A264" s="8">
        <v>261</v>
      </c>
      <c r="B264" s="9" t="s">
        <v>619</v>
      </c>
      <c r="C264" s="9" t="s">
        <v>620</v>
      </c>
      <c r="D264" s="9" t="str">
        <f>_xlfn.DISPIMG("ID_8817D786F7D64F5A956D773EB511DDE4",1)</f>
        <v>=DISPIMG("ID_8817D786F7D64F5A956D773EB511DDE4",1)</v>
      </c>
      <c r="E264" s="9" t="s">
        <v>359</v>
      </c>
      <c r="F264" s="9">
        <v>1</v>
      </c>
      <c r="G264" s="9">
        <v>687</v>
      </c>
      <c r="H264" s="9">
        <f t="shared" si="5"/>
        <v>687</v>
      </c>
      <c r="I264" s="8"/>
      <c r="J264" s="46"/>
    </row>
    <row r="265" spans="1:12" s="3" customFormat="1" ht="50.1" customHeight="1" x14ac:dyDescent="0.15">
      <c r="A265" s="8">
        <v>262</v>
      </c>
      <c r="B265" s="9" t="s">
        <v>621</v>
      </c>
      <c r="C265" s="9" t="s">
        <v>622</v>
      </c>
      <c r="D265" s="9" t="str">
        <f>_xlfn.DISPIMG("ID_AFDB0C4F60164530916BCD688C1B39D3",1)</f>
        <v>=DISPIMG("ID_AFDB0C4F60164530916BCD688C1B39D3",1)</v>
      </c>
      <c r="E265" s="9" t="s">
        <v>359</v>
      </c>
      <c r="F265" s="9">
        <v>1</v>
      </c>
      <c r="G265" s="9">
        <v>150</v>
      </c>
      <c r="H265" s="9">
        <f t="shared" si="5"/>
        <v>150</v>
      </c>
      <c r="I265" s="8"/>
      <c r="J265" s="46"/>
    </row>
    <row r="266" spans="1:12" s="3" customFormat="1" ht="50.1" customHeight="1" x14ac:dyDescent="0.15">
      <c r="A266" s="8">
        <v>263</v>
      </c>
      <c r="B266" s="9" t="s">
        <v>623</v>
      </c>
      <c r="C266" s="9" t="s">
        <v>624</v>
      </c>
      <c r="D266" s="9" t="str">
        <f>_xlfn.DISPIMG("ID_9AD8B005B3AF4DE9A40E8B2857577F43",1)</f>
        <v>=DISPIMG("ID_9AD8B005B3AF4DE9A40E8B2857577F43",1)</v>
      </c>
      <c r="E266" s="9" t="s">
        <v>72</v>
      </c>
      <c r="F266" s="9">
        <v>1</v>
      </c>
      <c r="G266" s="9">
        <v>58</v>
      </c>
      <c r="H266" s="9">
        <f t="shared" si="5"/>
        <v>58</v>
      </c>
      <c r="I266" s="8"/>
      <c r="J266" s="46"/>
    </row>
    <row r="267" spans="1:12" s="3" customFormat="1" ht="50.1" customHeight="1" x14ac:dyDescent="0.15">
      <c r="A267" s="8">
        <v>264</v>
      </c>
      <c r="B267" s="9" t="s">
        <v>625</v>
      </c>
      <c r="C267" s="9" t="s">
        <v>626</v>
      </c>
      <c r="D267" s="9" t="str">
        <f>_xlfn.DISPIMG("ID_19625DCE694C49FBAFA9041427A6BC32",1)</f>
        <v>=DISPIMG("ID_19625DCE694C49FBAFA9041427A6BC32",1)</v>
      </c>
      <c r="E267" s="9" t="s">
        <v>72</v>
      </c>
      <c r="F267" s="9">
        <v>1</v>
      </c>
      <c r="G267" s="9">
        <v>120</v>
      </c>
      <c r="H267" s="9">
        <f t="shared" si="5"/>
        <v>120</v>
      </c>
      <c r="I267" s="8"/>
      <c r="J267" s="46"/>
    </row>
    <row r="268" spans="1:12" s="3" customFormat="1" ht="50.1" customHeight="1" x14ac:dyDescent="0.15">
      <c r="A268" s="8">
        <v>265</v>
      </c>
      <c r="B268" s="9" t="s">
        <v>627</v>
      </c>
      <c r="C268" s="9" t="s">
        <v>628</v>
      </c>
      <c r="D268" s="9" t="str">
        <f>_xlfn.DISPIMG("ID_D8A223A179114F97BCE804268A5DAA89",1)</f>
        <v>=DISPIMG("ID_D8A223A179114F97BCE804268A5DAA89",1)</v>
      </c>
      <c r="E268" s="9" t="s">
        <v>359</v>
      </c>
      <c r="F268" s="9">
        <v>1</v>
      </c>
      <c r="G268" s="9">
        <v>34</v>
      </c>
      <c r="H268" s="9">
        <f t="shared" si="5"/>
        <v>34</v>
      </c>
      <c r="I268" s="8"/>
      <c r="J268" s="46"/>
    </row>
    <row r="269" spans="1:12" s="3" customFormat="1" ht="50.1" customHeight="1" x14ac:dyDescent="0.15">
      <c r="A269" s="8">
        <v>266</v>
      </c>
      <c r="B269" s="9" t="s">
        <v>629</v>
      </c>
      <c r="C269" s="9" t="s">
        <v>630</v>
      </c>
      <c r="D269" s="9" t="str">
        <f>_xlfn.DISPIMG("ID_6F129D9EBC35450FBB5FBD654AD1E9BE",1)</f>
        <v>=DISPIMG("ID_6F129D9EBC35450FBB5FBD654AD1E9BE",1)</v>
      </c>
      <c r="E269" s="9" t="s">
        <v>359</v>
      </c>
      <c r="F269" s="9">
        <v>2</v>
      </c>
      <c r="G269" s="9">
        <v>30</v>
      </c>
      <c r="H269" s="9">
        <f t="shared" si="5"/>
        <v>60</v>
      </c>
      <c r="I269" s="8"/>
      <c r="J269" s="46"/>
    </row>
    <row r="270" spans="1:12" s="3" customFormat="1" ht="50.1" customHeight="1" x14ac:dyDescent="0.15">
      <c r="A270" s="8">
        <v>267</v>
      </c>
      <c r="B270" s="9" t="s">
        <v>631</v>
      </c>
      <c r="C270" s="9" t="s">
        <v>632</v>
      </c>
      <c r="D270" s="9" t="str">
        <f>_xlfn.DISPIMG("ID_F85DB855EFED4A70BEF0ADD80A83E1E2",1)</f>
        <v>=DISPIMG("ID_F85DB855EFED4A70BEF0ADD80A83E1E2",1)</v>
      </c>
      <c r="E270" s="9" t="s">
        <v>359</v>
      </c>
      <c r="F270" s="9">
        <v>5</v>
      </c>
      <c r="G270" s="9">
        <v>26.7</v>
      </c>
      <c r="H270" s="9">
        <f t="shared" si="5"/>
        <v>133.5</v>
      </c>
      <c r="I270" s="8"/>
      <c r="J270" s="46"/>
    </row>
    <row r="271" spans="1:12" s="3" customFormat="1" ht="50.1" customHeight="1" x14ac:dyDescent="0.15">
      <c r="A271" s="8">
        <v>268</v>
      </c>
      <c r="B271" s="9" t="s">
        <v>633</v>
      </c>
      <c r="C271" s="9" t="s">
        <v>634</v>
      </c>
      <c r="D271" s="9" t="str">
        <f>_xlfn.DISPIMG("ID_95E035984EF14670ADCEEFE41C064FA2",1)</f>
        <v>=DISPIMG("ID_95E035984EF14670ADCEEFE41C064FA2",1)</v>
      </c>
      <c r="E271" s="9" t="s">
        <v>359</v>
      </c>
      <c r="F271" s="9">
        <v>2</v>
      </c>
      <c r="G271" s="9">
        <v>79</v>
      </c>
      <c r="H271" s="9">
        <f t="shared" si="5"/>
        <v>158</v>
      </c>
      <c r="I271" s="8"/>
      <c r="J271" s="46"/>
    </row>
    <row r="272" spans="1:12" s="3" customFormat="1" ht="50.1" customHeight="1" x14ac:dyDescent="0.15">
      <c r="A272" s="8">
        <v>269</v>
      </c>
      <c r="B272" s="9" t="s">
        <v>635</v>
      </c>
      <c r="C272" s="9" t="s">
        <v>636</v>
      </c>
      <c r="D272" s="9" t="str">
        <f>_xlfn.DISPIMG("ID_AAD4B63B793F4EFAB73F4DBFF33F8C47",1)</f>
        <v>=DISPIMG("ID_AAD4B63B793F4EFAB73F4DBFF33F8C47",1)</v>
      </c>
      <c r="E272" s="9" t="s">
        <v>359</v>
      </c>
      <c r="F272" s="9">
        <v>2</v>
      </c>
      <c r="G272" s="9">
        <v>118</v>
      </c>
      <c r="H272" s="9">
        <f t="shared" si="5"/>
        <v>236</v>
      </c>
      <c r="I272" s="8"/>
      <c r="J272" s="46"/>
    </row>
    <row r="273" spans="1:10" s="3" customFormat="1" ht="50.1" customHeight="1" x14ac:dyDescent="0.15">
      <c r="A273" s="8">
        <v>270</v>
      </c>
      <c r="B273" s="9" t="s">
        <v>637</v>
      </c>
      <c r="C273" s="9" t="s">
        <v>638</v>
      </c>
      <c r="D273" s="9" t="str">
        <f>_xlfn.DISPIMG("ID_07D6A09C0A484814968C5204BEE374E9",1)</f>
        <v>=DISPIMG("ID_07D6A09C0A484814968C5204BEE374E9",1)</v>
      </c>
      <c r="E273" s="9" t="s">
        <v>203</v>
      </c>
      <c r="F273" s="9">
        <v>5</v>
      </c>
      <c r="G273" s="9">
        <v>160</v>
      </c>
      <c r="H273" s="9">
        <f t="shared" si="5"/>
        <v>800</v>
      </c>
      <c r="I273" s="8"/>
      <c r="J273" s="46"/>
    </row>
    <row r="274" spans="1:10" s="3" customFormat="1" ht="50.1" customHeight="1" x14ac:dyDescent="0.15">
      <c r="A274" s="8">
        <v>271</v>
      </c>
      <c r="B274" s="9" t="s">
        <v>639</v>
      </c>
      <c r="C274" s="9" t="s">
        <v>640</v>
      </c>
      <c r="D274" s="9" t="str">
        <f>_xlfn.DISPIMG("ID_9505FB8250664B589B0340499DE0586A",1)</f>
        <v>=DISPIMG("ID_9505FB8250664B589B0340499DE0586A",1)</v>
      </c>
      <c r="E274" s="9" t="s">
        <v>203</v>
      </c>
      <c r="F274" s="9">
        <v>60</v>
      </c>
      <c r="G274" s="9">
        <v>2.4</v>
      </c>
      <c r="H274" s="9">
        <f t="shared" si="5"/>
        <v>144</v>
      </c>
      <c r="I274" s="8"/>
      <c r="J274" s="46"/>
    </row>
    <row r="275" spans="1:10" s="3" customFormat="1" ht="50.1" customHeight="1" x14ac:dyDescent="0.15">
      <c r="A275" s="8">
        <v>272</v>
      </c>
      <c r="B275" s="9" t="s">
        <v>641</v>
      </c>
      <c r="C275" s="9" t="s">
        <v>642</v>
      </c>
      <c r="D275" s="9"/>
      <c r="E275" s="9" t="s">
        <v>203</v>
      </c>
      <c r="F275" s="9">
        <v>3</v>
      </c>
      <c r="G275" s="9">
        <v>40</v>
      </c>
      <c r="H275" s="9">
        <f t="shared" si="5"/>
        <v>120</v>
      </c>
      <c r="I275" s="8"/>
      <c r="J275" s="46"/>
    </row>
    <row r="276" spans="1:10" s="3" customFormat="1" ht="50.1" customHeight="1" x14ac:dyDescent="0.15">
      <c r="A276" s="8">
        <v>273</v>
      </c>
      <c r="B276" s="9" t="s">
        <v>643</v>
      </c>
      <c r="C276" s="9" t="s">
        <v>644</v>
      </c>
      <c r="D276" s="8"/>
      <c r="E276" s="8" t="s">
        <v>92</v>
      </c>
      <c r="F276" s="8">
        <v>20</v>
      </c>
      <c r="G276" s="8">
        <v>8.6999999999999993</v>
      </c>
      <c r="H276" s="9">
        <f t="shared" si="5"/>
        <v>174</v>
      </c>
      <c r="I276" s="8"/>
      <c r="J276" s="46"/>
    </row>
    <row r="277" spans="1:10" s="3" customFormat="1" ht="50.1" customHeight="1" x14ac:dyDescent="0.15">
      <c r="A277" s="8">
        <v>274</v>
      </c>
      <c r="B277" s="9" t="s">
        <v>645</v>
      </c>
      <c r="C277" s="9" t="s">
        <v>646</v>
      </c>
      <c r="D277" s="8" t="str">
        <f>_xlfn.DISPIMG("ID_6D1F601F672841539A60DBE502C16E2F",1)</f>
        <v>=DISPIMG("ID_6D1F601F672841539A60DBE502C16E2F",1)</v>
      </c>
      <c r="E277" s="8" t="s">
        <v>359</v>
      </c>
      <c r="F277" s="8">
        <v>20</v>
      </c>
      <c r="G277" s="8">
        <v>19</v>
      </c>
      <c r="H277" s="9">
        <f t="shared" si="5"/>
        <v>380</v>
      </c>
      <c r="I277" s="8"/>
      <c r="J277" s="46"/>
    </row>
    <row r="278" spans="1:10" s="3" customFormat="1" ht="50.1" customHeight="1" x14ac:dyDescent="0.15">
      <c r="A278" s="8">
        <v>275</v>
      </c>
      <c r="B278" s="9" t="s">
        <v>647</v>
      </c>
      <c r="C278" s="8" t="s">
        <v>648</v>
      </c>
      <c r="D278" s="8" t="str">
        <f>_xlfn.DISPIMG("ID_1D754E2F2ADF45C48B84668819DD22BE",1)</f>
        <v>=DISPIMG("ID_1D754E2F2ADF45C48B84668819DD22BE",1)</v>
      </c>
      <c r="E278" s="8" t="s">
        <v>477</v>
      </c>
      <c r="F278" s="8">
        <v>50</v>
      </c>
      <c r="G278" s="8">
        <v>2.2999999999999998</v>
      </c>
      <c r="H278" s="9">
        <f t="shared" si="5"/>
        <v>115</v>
      </c>
      <c r="I278" s="8"/>
      <c r="J278" s="46"/>
    </row>
    <row r="279" spans="1:10" s="3" customFormat="1" ht="50.1" customHeight="1" x14ac:dyDescent="0.15">
      <c r="A279" s="8">
        <v>276</v>
      </c>
      <c r="B279" s="9" t="s">
        <v>649</v>
      </c>
      <c r="C279" s="8" t="s">
        <v>650</v>
      </c>
      <c r="D279" s="8" t="str">
        <f>_xlfn.DISPIMG("ID_872DEDC397FD464C9B2E690F210E66C9",1)</f>
        <v>=DISPIMG("ID_872DEDC397FD464C9B2E690F210E66C9",1)</v>
      </c>
      <c r="E279" s="8" t="s">
        <v>359</v>
      </c>
      <c r="F279" s="8">
        <v>2</v>
      </c>
      <c r="G279" s="8">
        <v>63</v>
      </c>
      <c r="H279" s="9">
        <f t="shared" si="5"/>
        <v>126</v>
      </c>
      <c r="I279" s="8"/>
      <c r="J279" s="46"/>
    </row>
    <row r="280" spans="1:10" s="3" customFormat="1" ht="50.1" customHeight="1" x14ac:dyDescent="0.15">
      <c r="A280" s="8">
        <v>277</v>
      </c>
      <c r="B280" s="9" t="s">
        <v>651</v>
      </c>
      <c r="C280" s="8" t="s">
        <v>652</v>
      </c>
      <c r="D280" s="8" t="str">
        <f>_xlfn.DISPIMG("ID_890FD9E725724C929A3B030312DDD796",1)</f>
        <v>=DISPIMG("ID_890FD9E725724C929A3B030312DDD796",1)</v>
      </c>
      <c r="E280" s="8" t="s">
        <v>359</v>
      </c>
      <c r="F280" s="8">
        <v>1</v>
      </c>
      <c r="G280" s="8">
        <v>40</v>
      </c>
      <c r="H280" s="9">
        <f t="shared" si="5"/>
        <v>40</v>
      </c>
      <c r="I280" s="8"/>
      <c r="J280" s="46"/>
    </row>
    <row r="281" spans="1:10" s="3" customFormat="1" ht="50.1" customHeight="1" x14ac:dyDescent="0.15">
      <c r="A281" s="8">
        <v>278</v>
      </c>
      <c r="B281" s="9" t="s">
        <v>651</v>
      </c>
      <c r="C281" s="8" t="s">
        <v>653</v>
      </c>
      <c r="D281" s="8" t="str">
        <f>_xlfn.DISPIMG("ID_166FA6DB6259459792F2C7001C6B9B9E",1)</f>
        <v>=DISPIMG("ID_166FA6DB6259459792F2C7001C6B9B9E",1)</v>
      </c>
      <c r="E281" s="8" t="s">
        <v>359</v>
      </c>
      <c r="F281" s="8">
        <v>1</v>
      </c>
      <c r="G281" s="8">
        <v>46</v>
      </c>
      <c r="H281" s="9">
        <f t="shared" si="5"/>
        <v>46</v>
      </c>
      <c r="I281" s="8"/>
      <c r="J281" s="46"/>
    </row>
    <row r="282" spans="1:10" s="3" customFormat="1" ht="50.1" customHeight="1" x14ac:dyDescent="0.15">
      <c r="A282" s="8">
        <v>279</v>
      </c>
      <c r="B282" s="9" t="s">
        <v>654</v>
      </c>
      <c r="C282" s="8" t="s">
        <v>655</v>
      </c>
      <c r="D282" s="8" t="str">
        <f>_xlfn.DISPIMG("ID_379593BB201745DEBA4D7AABC0FD6897",1)</f>
        <v>=DISPIMG("ID_379593BB201745DEBA4D7AABC0FD6897",1)</v>
      </c>
      <c r="E282" s="8" t="s">
        <v>180</v>
      </c>
      <c r="F282" s="8">
        <v>1</v>
      </c>
      <c r="G282" s="8">
        <v>37</v>
      </c>
      <c r="H282" s="9">
        <f t="shared" si="5"/>
        <v>37</v>
      </c>
      <c r="I282" s="8"/>
      <c r="J282" s="46"/>
    </row>
    <row r="283" spans="1:10" s="3" customFormat="1" ht="50.1" customHeight="1" x14ac:dyDescent="0.15">
      <c r="A283" s="8">
        <v>280</v>
      </c>
      <c r="B283" s="9" t="s">
        <v>656</v>
      </c>
      <c r="C283" s="8" t="s">
        <v>655</v>
      </c>
      <c r="D283" s="8" t="str">
        <f>_xlfn.DISPIMG("ID_2FED37434F1A49D494DB650DA2094AFE",1)</f>
        <v>=DISPIMG("ID_2FED37434F1A49D494DB650DA2094AFE",1)</v>
      </c>
      <c r="E283" s="8" t="s">
        <v>180</v>
      </c>
      <c r="F283" s="8">
        <v>1</v>
      </c>
      <c r="G283" s="8">
        <v>60</v>
      </c>
      <c r="H283" s="9">
        <f t="shared" si="5"/>
        <v>60</v>
      </c>
      <c r="I283" s="8"/>
      <c r="J283" s="46"/>
    </row>
    <row r="284" spans="1:10" s="3" customFormat="1" ht="50.1" customHeight="1" x14ac:dyDescent="0.15">
      <c r="A284" s="8">
        <v>281</v>
      </c>
      <c r="B284" s="9" t="s">
        <v>657</v>
      </c>
      <c r="C284" s="8" t="s">
        <v>658</v>
      </c>
      <c r="D284" s="8" t="str">
        <f>_xlfn.DISPIMG("ID_7BF8980B10FE4C2A99619F38308E36FD",1)</f>
        <v>=DISPIMG("ID_7BF8980B10FE4C2A99619F38308E36FD",1)</v>
      </c>
      <c r="E284" s="8" t="s">
        <v>72</v>
      </c>
      <c r="F284" s="8">
        <v>3</v>
      </c>
      <c r="G284" s="8">
        <v>13</v>
      </c>
      <c r="H284" s="9">
        <f t="shared" si="5"/>
        <v>39</v>
      </c>
      <c r="I284" s="8"/>
      <c r="J284" s="46"/>
    </row>
    <row r="285" spans="1:10" s="3" customFormat="1" ht="50.1" customHeight="1" x14ac:dyDescent="0.15">
      <c r="A285" s="8">
        <v>282</v>
      </c>
      <c r="B285" s="9" t="s">
        <v>659</v>
      </c>
      <c r="C285" s="8" t="s">
        <v>658</v>
      </c>
      <c r="D285" s="8" t="str">
        <f>_xlfn.DISPIMG("ID_51E279EC21E54D0E970BCBB785AD6AD7",1)</f>
        <v>=DISPIMG("ID_51E279EC21E54D0E970BCBB785AD6AD7",1)</v>
      </c>
      <c r="E285" s="8" t="s">
        <v>72</v>
      </c>
      <c r="F285" s="8">
        <v>1</v>
      </c>
      <c r="G285" s="8">
        <v>60</v>
      </c>
      <c r="H285" s="9">
        <f t="shared" si="5"/>
        <v>60</v>
      </c>
      <c r="I285" s="8"/>
      <c r="J285" s="46"/>
    </row>
    <row r="286" spans="1:10" s="3" customFormat="1" ht="50.1" customHeight="1" x14ac:dyDescent="0.15">
      <c r="A286" s="8">
        <v>283</v>
      </c>
      <c r="B286" s="9" t="s">
        <v>660</v>
      </c>
      <c r="C286" s="8" t="s">
        <v>661</v>
      </c>
      <c r="D286" s="8" t="str">
        <f>_xlfn.DISPIMG("ID_5011655821494582B1D76357E1C14714",1)</f>
        <v>=DISPIMG("ID_5011655821494582B1D76357E1C14714",1)</v>
      </c>
      <c r="E286" s="8" t="s">
        <v>473</v>
      </c>
      <c r="F286" s="8">
        <v>2</v>
      </c>
      <c r="G286" s="8">
        <v>34</v>
      </c>
      <c r="H286" s="9">
        <f t="shared" si="5"/>
        <v>68</v>
      </c>
      <c r="I286" s="8"/>
      <c r="J286" s="46"/>
    </row>
    <row r="287" spans="1:10" s="3" customFormat="1" ht="50.1" customHeight="1" x14ac:dyDescent="0.15">
      <c r="A287" s="8">
        <v>284</v>
      </c>
      <c r="B287" s="9" t="s">
        <v>662</v>
      </c>
      <c r="C287" s="8" t="s">
        <v>663</v>
      </c>
      <c r="D287" s="8" t="str">
        <f>_xlfn.DISPIMG("ID_846437AD526A4E7EAED1038AF7FE581F",1)</f>
        <v>=DISPIMG("ID_846437AD526A4E7EAED1038AF7FE581F",1)</v>
      </c>
      <c r="E287" s="8" t="s">
        <v>473</v>
      </c>
      <c r="F287" s="8">
        <v>2</v>
      </c>
      <c r="G287" s="8">
        <v>51</v>
      </c>
      <c r="H287" s="9">
        <f t="shared" si="5"/>
        <v>102</v>
      </c>
      <c r="I287" s="8"/>
      <c r="J287" s="46"/>
    </row>
    <row r="288" spans="1:10" s="3" customFormat="1" ht="50.1" customHeight="1" x14ac:dyDescent="0.15">
      <c r="A288" s="8">
        <v>285</v>
      </c>
      <c r="B288" s="9" t="s">
        <v>664</v>
      </c>
      <c r="C288" s="8" t="s">
        <v>665</v>
      </c>
      <c r="D288" s="8" t="str">
        <f>_xlfn.DISPIMG("ID_86AAA445C2DE4E6DA07D5BCCC3822725",1)</f>
        <v>=DISPIMG("ID_86AAA445C2DE4E6DA07D5BCCC3822725",1)</v>
      </c>
      <c r="E288" s="8" t="s">
        <v>473</v>
      </c>
      <c r="F288" s="8">
        <v>2</v>
      </c>
      <c r="G288" s="8">
        <v>42</v>
      </c>
      <c r="H288" s="9">
        <f t="shared" si="5"/>
        <v>84</v>
      </c>
      <c r="I288" s="8"/>
      <c r="J288" s="46"/>
    </row>
    <row r="289" spans="1:10" s="3" customFormat="1" ht="50.1" customHeight="1" x14ac:dyDescent="0.15">
      <c r="A289" s="8">
        <v>286</v>
      </c>
      <c r="B289" s="9" t="s">
        <v>666</v>
      </c>
      <c r="C289" s="8" t="s">
        <v>667</v>
      </c>
      <c r="D289" s="8" t="str">
        <f>_xlfn.DISPIMG("ID_F35F738C2F6D433CB2FF35B5350BB9C0",1)</f>
        <v>=DISPIMG("ID_F35F738C2F6D433CB2FF35B5350BB9C0",1)</v>
      </c>
      <c r="E289" s="8" t="s">
        <v>359</v>
      </c>
      <c r="F289" s="8">
        <v>2</v>
      </c>
      <c r="G289" s="8">
        <v>12</v>
      </c>
      <c r="H289" s="9">
        <f t="shared" si="5"/>
        <v>24</v>
      </c>
      <c r="I289" s="8"/>
      <c r="J289" s="46"/>
    </row>
    <row r="290" spans="1:10" s="3" customFormat="1" ht="50.1" customHeight="1" x14ac:dyDescent="0.15">
      <c r="A290" s="8">
        <v>287</v>
      </c>
      <c r="B290" s="9" t="s">
        <v>668</v>
      </c>
      <c r="C290" s="8" t="s">
        <v>669</v>
      </c>
      <c r="D290" s="8" t="str">
        <f>_xlfn.DISPIMG("ID_BBCD02D930CD4C039E3ABDCD82D53558",1)</f>
        <v>=DISPIMG("ID_BBCD02D930CD4C039E3ABDCD82D53558",1)</v>
      </c>
      <c r="E290" s="8" t="s">
        <v>473</v>
      </c>
      <c r="F290" s="8">
        <v>10</v>
      </c>
      <c r="G290" s="8">
        <v>7.5</v>
      </c>
      <c r="H290" s="9">
        <f t="shared" si="5"/>
        <v>75</v>
      </c>
      <c r="I290" s="8"/>
      <c r="J290" s="46"/>
    </row>
    <row r="291" spans="1:10" s="3" customFormat="1" ht="50.1" customHeight="1" x14ac:dyDescent="0.15">
      <c r="A291" s="8">
        <v>288</v>
      </c>
      <c r="B291" s="9" t="s">
        <v>670</v>
      </c>
      <c r="C291" s="8" t="s">
        <v>671</v>
      </c>
      <c r="D291" s="8" t="str">
        <f>_xlfn.DISPIMG("ID_7FCFE0887D6443C78B0EA7FF4A77754F",1)</f>
        <v>=DISPIMG("ID_7FCFE0887D6443C78B0EA7FF4A77754F",1)</v>
      </c>
      <c r="E291" s="8" t="s">
        <v>15</v>
      </c>
      <c r="F291" s="8">
        <v>3</v>
      </c>
      <c r="G291" s="8">
        <v>45</v>
      </c>
      <c r="H291" s="9">
        <f t="shared" si="5"/>
        <v>135</v>
      </c>
      <c r="I291" s="8"/>
      <c r="J291" s="46"/>
    </row>
    <row r="292" spans="1:10" s="3" customFormat="1" ht="50.1" customHeight="1" x14ac:dyDescent="0.15">
      <c r="A292" s="8">
        <v>289</v>
      </c>
      <c r="B292" s="9" t="s">
        <v>672</v>
      </c>
      <c r="C292" s="8" t="s">
        <v>673</v>
      </c>
      <c r="D292" s="8" t="str">
        <f>_xlfn.DISPIMG("ID_8D639CF727AA4C11B40E40FE964FDB86",1)</f>
        <v>=DISPIMG("ID_8D639CF727AA4C11B40E40FE964FDB86",1)</v>
      </c>
      <c r="E292" s="8" t="s">
        <v>359</v>
      </c>
      <c r="F292" s="8">
        <v>2</v>
      </c>
      <c r="G292" s="8">
        <v>60</v>
      </c>
      <c r="H292" s="9">
        <f t="shared" si="5"/>
        <v>120</v>
      </c>
      <c r="I292" s="8"/>
      <c r="J292" s="46"/>
    </row>
    <row r="293" spans="1:10" s="3" customFormat="1" ht="50.1" customHeight="1" x14ac:dyDescent="0.15">
      <c r="A293" s="8">
        <v>290</v>
      </c>
      <c r="B293" s="9" t="s">
        <v>674</v>
      </c>
      <c r="C293" s="8" t="s">
        <v>675</v>
      </c>
      <c r="D293" s="8" t="str">
        <f>_xlfn.DISPIMG("ID_A85C6869B30B4697BF59C699A95F2764",1)</f>
        <v>=DISPIMG("ID_A85C6869B30B4697BF59C699A95F2764",1)</v>
      </c>
      <c r="E293" s="8" t="s">
        <v>536</v>
      </c>
      <c r="F293" s="8">
        <v>50</v>
      </c>
      <c r="G293" s="8">
        <v>12</v>
      </c>
      <c r="H293" s="9">
        <f t="shared" si="5"/>
        <v>600</v>
      </c>
      <c r="I293" s="8"/>
      <c r="J293" s="46"/>
    </row>
    <row r="294" spans="1:10" s="3" customFormat="1" ht="50.1" customHeight="1" x14ac:dyDescent="0.15">
      <c r="A294" s="8">
        <v>291</v>
      </c>
      <c r="B294" s="8" t="s">
        <v>676</v>
      </c>
      <c r="C294" s="8" t="s">
        <v>677</v>
      </c>
      <c r="D294" s="8" t="str">
        <f>_xlfn.DISPIMG("ID_309B73C13F584E5285272F3C6E443CD9",1)</f>
        <v>=DISPIMG("ID_309B73C13F584E5285272F3C6E443CD9",1)</v>
      </c>
      <c r="E294" s="8" t="s">
        <v>76</v>
      </c>
      <c r="F294" s="8">
        <v>3</v>
      </c>
      <c r="G294" s="8">
        <v>22</v>
      </c>
      <c r="H294" s="9">
        <f t="shared" si="5"/>
        <v>66</v>
      </c>
      <c r="I294" s="8"/>
      <c r="J294" s="46"/>
    </row>
    <row r="295" spans="1:10" s="3" customFormat="1" ht="50.1" customHeight="1" x14ac:dyDescent="0.15">
      <c r="A295" s="8">
        <v>292</v>
      </c>
      <c r="B295" s="8" t="s">
        <v>678</v>
      </c>
      <c r="C295" s="8" t="s">
        <v>679</v>
      </c>
      <c r="D295" s="8" t="str">
        <f>_xlfn.DISPIMG("ID_463D1CDF3C4C4C3D84A93D8E47A074A0",1)</f>
        <v>=DISPIMG("ID_463D1CDF3C4C4C3D84A93D8E47A074A0",1)</v>
      </c>
      <c r="E295" s="8" t="s">
        <v>120</v>
      </c>
      <c r="F295" s="8">
        <v>21</v>
      </c>
      <c r="G295" s="8">
        <v>44</v>
      </c>
      <c r="H295" s="9">
        <f t="shared" si="5"/>
        <v>924</v>
      </c>
      <c r="I295" s="8"/>
      <c r="J295" s="46"/>
    </row>
    <row r="296" spans="1:10" s="3" customFormat="1" ht="50.1" customHeight="1" x14ac:dyDescent="0.15">
      <c r="A296" s="8">
        <v>293</v>
      </c>
      <c r="B296" s="8" t="s">
        <v>680</v>
      </c>
      <c r="C296" s="8" t="s">
        <v>681</v>
      </c>
      <c r="D296" s="8" t="str">
        <f>_xlfn.DISPIMG("ID_9C7A3F6414AF48A68A81C481A516CB9E",1)</f>
        <v>=DISPIMG("ID_9C7A3F6414AF48A68A81C481A516CB9E",1)</v>
      </c>
      <c r="E296" s="8" t="s">
        <v>120</v>
      </c>
      <c r="F296" s="8">
        <v>30</v>
      </c>
      <c r="G296" s="8">
        <v>15</v>
      </c>
      <c r="H296" s="9">
        <f t="shared" si="5"/>
        <v>450</v>
      </c>
      <c r="I296" s="8"/>
      <c r="J296" s="46"/>
    </row>
    <row r="297" spans="1:10" s="3" customFormat="1" ht="50.1" customHeight="1" x14ac:dyDescent="0.15">
      <c r="A297" s="8">
        <v>294</v>
      </c>
      <c r="B297" s="9" t="s">
        <v>682</v>
      </c>
      <c r="C297" s="9" t="s">
        <v>683</v>
      </c>
      <c r="D297" s="9" t="str">
        <f>_xlfn.DISPIMG("ID_5E3733E4A66244DD8DF7C8A9DB0AD1B3",1)</f>
        <v>=DISPIMG("ID_5E3733E4A66244DD8DF7C8A9DB0AD1B3",1)</v>
      </c>
      <c r="E297" s="9" t="s">
        <v>72</v>
      </c>
      <c r="F297" s="9">
        <v>30</v>
      </c>
      <c r="G297" s="9">
        <v>22.5</v>
      </c>
      <c r="H297" s="9">
        <f t="shared" si="5"/>
        <v>675</v>
      </c>
      <c r="I297" s="8"/>
      <c r="J297" s="46"/>
    </row>
    <row r="298" spans="1:10" s="3" customFormat="1" ht="50.1" customHeight="1" x14ac:dyDescent="0.15">
      <c r="A298" s="8">
        <v>295</v>
      </c>
      <c r="B298" s="9" t="s">
        <v>684</v>
      </c>
      <c r="C298" s="9" t="s">
        <v>685</v>
      </c>
      <c r="D298" s="9" t="str">
        <f>_xlfn.DISPIMG("ID_1FC9FA3049D84B34860EBE9B4EF6BB5C",1)</f>
        <v>=DISPIMG("ID_1FC9FA3049D84B34860EBE9B4EF6BB5C",1)</v>
      </c>
      <c r="E298" s="9" t="s">
        <v>72</v>
      </c>
      <c r="F298" s="9">
        <v>100</v>
      </c>
      <c r="G298" s="9">
        <v>3.5</v>
      </c>
      <c r="H298" s="9">
        <f t="shared" si="5"/>
        <v>350</v>
      </c>
      <c r="I298" s="8"/>
      <c r="J298" s="46"/>
    </row>
    <row r="299" spans="1:10" s="3" customFormat="1" ht="50.1" customHeight="1" x14ac:dyDescent="0.15">
      <c r="A299" s="8">
        <v>296</v>
      </c>
      <c r="B299" s="9" t="s">
        <v>686</v>
      </c>
      <c r="C299" s="9" t="s">
        <v>687</v>
      </c>
      <c r="D299" s="9" t="str">
        <f>_xlfn.DISPIMG("ID_CF226220F4894A33BEC7215E9493894F",1)</f>
        <v>=DISPIMG("ID_CF226220F4894A33BEC7215E9493894F",1)</v>
      </c>
      <c r="E299" s="9" t="s">
        <v>72</v>
      </c>
      <c r="F299" s="9">
        <v>12</v>
      </c>
      <c r="G299" s="9">
        <v>16.5</v>
      </c>
      <c r="H299" s="9">
        <f t="shared" si="5"/>
        <v>198</v>
      </c>
      <c r="I299" s="8"/>
      <c r="J299" s="46"/>
    </row>
    <row r="300" spans="1:10" s="3" customFormat="1" ht="50.1" customHeight="1" x14ac:dyDescent="0.15">
      <c r="A300" s="8">
        <v>297</v>
      </c>
      <c r="B300" s="9" t="s">
        <v>688</v>
      </c>
      <c r="C300" s="9" t="s">
        <v>689</v>
      </c>
      <c r="D300" s="9"/>
      <c r="E300" s="9" t="s">
        <v>229</v>
      </c>
      <c r="F300" s="9">
        <v>2</v>
      </c>
      <c r="G300" s="9">
        <v>900</v>
      </c>
      <c r="H300" s="9">
        <f t="shared" si="5"/>
        <v>1800</v>
      </c>
      <c r="I300" s="8"/>
      <c r="J300" s="46"/>
    </row>
    <row r="301" spans="1:10" s="3" customFormat="1" ht="50.1" customHeight="1" x14ac:dyDescent="0.15">
      <c r="A301" s="8">
        <v>298</v>
      </c>
      <c r="B301" s="9" t="s">
        <v>690</v>
      </c>
      <c r="C301" s="9" t="s">
        <v>691</v>
      </c>
      <c r="D301" s="9"/>
      <c r="E301" s="9" t="s">
        <v>229</v>
      </c>
      <c r="F301" s="9">
        <v>2</v>
      </c>
      <c r="G301" s="9">
        <v>850</v>
      </c>
      <c r="H301" s="9">
        <f t="shared" si="5"/>
        <v>1700</v>
      </c>
      <c r="I301" s="8"/>
      <c r="J301" s="46"/>
    </row>
    <row r="302" spans="1:10" s="3" customFormat="1" ht="50.1" customHeight="1" x14ac:dyDescent="0.15">
      <c r="A302" s="8">
        <v>299</v>
      </c>
      <c r="B302" s="9" t="s">
        <v>692</v>
      </c>
      <c r="C302" s="9" t="s">
        <v>691</v>
      </c>
      <c r="D302" s="9"/>
      <c r="E302" s="9" t="s">
        <v>229</v>
      </c>
      <c r="F302" s="9">
        <v>2</v>
      </c>
      <c r="G302" s="9">
        <v>450</v>
      </c>
      <c r="H302" s="9">
        <f t="shared" si="5"/>
        <v>900</v>
      </c>
      <c r="I302" s="8"/>
      <c r="J302" s="46"/>
    </row>
    <row r="303" spans="1:10" s="3" customFormat="1" ht="50.1" customHeight="1" x14ac:dyDescent="0.15">
      <c r="A303" s="8">
        <v>300</v>
      </c>
      <c r="B303" s="9" t="s">
        <v>693</v>
      </c>
      <c r="C303" s="9" t="s">
        <v>694</v>
      </c>
      <c r="D303" s="9" t="str">
        <f>_xlfn.DISPIMG("ID_F9294EA39CB942D6B6CA54B8D7AD9A50",1)</f>
        <v>=DISPIMG("ID_F9294EA39CB942D6B6CA54B8D7AD9A50",1)</v>
      </c>
      <c r="E303" s="9" t="s">
        <v>203</v>
      </c>
      <c r="F303" s="9">
        <v>1</v>
      </c>
      <c r="G303" s="9">
        <v>423</v>
      </c>
      <c r="H303" s="9">
        <f t="shared" si="5"/>
        <v>423</v>
      </c>
      <c r="I303" s="8"/>
      <c r="J303" s="46"/>
    </row>
    <row r="304" spans="1:10" s="3" customFormat="1" ht="50.1" customHeight="1" x14ac:dyDescent="0.15">
      <c r="A304" s="8">
        <v>301</v>
      </c>
      <c r="B304" s="9" t="s">
        <v>695</v>
      </c>
      <c r="C304" s="9" t="s">
        <v>696</v>
      </c>
      <c r="D304" s="9" t="str">
        <f>_xlfn.DISPIMG("ID_6E1D807984A647328A35420DC53BEB36",1)</f>
        <v>=DISPIMG("ID_6E1D807984A647328A35420DC53BEB36",1)</v>
      </c>
      <c r="E304" s="9" t="s">
        <v>203</v>
      </c>
      <c r="F304" s="9">
        <v>20</v>
      </c>
      <c r="G304" s="9">
        <v>30</v>
      </c>
      <c r="H304" s="9">
        <f t="shared" si="5"/>
        <v>600</v>
      </c>
      <c r="I304" s="8"/>
      <c r="J304" s="46"/>
    </row>
    <row r="305" spans="1:10" s="3" customFormat="1" ht="50.1" customHeight="1" x14ac:dyDescent="0.15">
      <c r="A305" s="8">
        <v>302</v>
      </c>
      <c r="B305" s="9" t="s">
        <v>697</v>
      </c>
      <c r="C305" s="9" t="s">
        <v>698</v>
      </c>
      <c r="D305" s="9" t="str">
        <f>_xlfn.DISPIMG("ID_A175421A125E4ABFBBEC2CA812953DD9",1)</f>
        <v>=DISPIMG("ID_A175421A125E4ABFBBEC2CA812953DD9",1)</v>
      </c>
      <c r="E305" s="9" t="s">
        <v>15</v>
      </c>
      <c r="F305" s="9">
        <v>30</v>
      </c>
      <c r="G305" s="9">
        <v>10</v>
      </c>
      <c r="H305" s="9">
        <f t="shared" si="5"/>
        <v>300</v>
      </c>
      <c r="I305" s="8"/>
      <c r="J305" s="46"/>
    </row>
    <row r="306" spans="1:10" s="3" customFormat="1" ht="50.1" customHeight="1" x14ac:dyDescent="0.15">
      <c r="A306" s="8">
        <v>303</v>
      </c>
      <c r="B306" s="9" t="s">
        <v>699</v>
      </c>
      <c r="C306" s="9" t="s">
        <v>700</v>
      </c>
      <c r="D306" s="9" t="str">
        <f>_xlfn.DISPIMG("ID_7F3E0AA63CD74C26BE630E03DAD9D3A5",1)</f>
        <v>=DISPIMG("ID_7F3E0AA63CD74C26BE630E03DAD9D3A5",1)</v>
      </c>
      <c r="E306" s="9" t="s">
        <v>203</v>
      </c>
      <c r="F306" s="9">
        <v>1</v>
      </c>
      <c r="G306" s="9">
        <v>960</v>
      </c>
      <c r="H306" s="9">
        <f t="shared" si="5"/>
        <v>960</v>
      </c>
      <c r="I306" s="8"/>
      <c r="J306" s="46"/>
    </row>
    <row r="307" spans="1:10" s="3" customFormat="1" ht="50.1" customHeight="1" x14ac:dyDescent="0.15">
      <c r="A307" s="8">
        <v>304</v>
      </c>
      <c r="B307" s="9" t="s">
        <v>701</v>
      </c>
      <c r="C307" s="9" t="s">
        <v>702</v>
      </c>
      <c r="D307" s="9" t="str">
        <f>_xlfn.DISPIMG("ID_84C18FDBDE364B209788B8A1EFDA938F",1)</f>
        <v>=DISPIMG("ID_84C18FDBDE364B209788B8A1EFDA938F",1)</v>
      </c>
      <c r="E307" s="9" t="s">
        <v>703</v>
      </c>
      <c r="F307" s="9">
        <v>20</v>
      </c>
      <c r="G307" s="9">
        <v>52</v>
      </c>
      <c r="H307" s="9">
        <f t="shared" si="5"/>
        <v>1040</v>
      </c>
      <c r="I307" s="8"/>
      <c r="J307" s="46"/>
    </row>
    <row r="308" spans="1:10" s="3" customFormat="1" ht="50.1" customHeight="1" x14ac:dyDescent="0.15">
      <c r="A308" s="8">
        <v>305</v>
      </c>
      <c r="B308" s="9" t="s">
        <v>704</v>
      </c>
      <c r="C308" s="9" t="s">
        <v>705</v>
      </c>
      <c r="D308" s="9" t="str">
        <f>_xlfn.DISPIMG("ID_8DFF3F7C67954AEA98A930A0654A43FE",1)</f>
        <v>=DISPIMG("ID_8DFF3F7C67954AEA98A930A0654A43FE",1)</v>
      </c>
      <c r="E308" s="9" t="s">
        <v>473</v>
      </c>
      <c r="F308" s="9">
        <v>2</v>
      </c>
      <c r="G308" s="9">
        <v>100</v>
      </c>
      <c r="H308" s="9">
        <f t="shared" si="5"/>
        <v>200</v>
      </c>
      <c r="I308" s="8"/>
      <c r="J308" s="46"/>
    </row>
    <row r="309" spans="1:10" s="3" customFormat="1" ht="50.1" customHeight="1" x14ac:dyDescent="0.15">
      <c r="A309" s="8">
        <v>306</v>
      </c>
      <c r="B309" s="9" t="s">
        <v>706</v>
      </c>
      <c r="C309" s="9" t="s">
        <v>707</v>
      </c>
      <c r="D309" s="8" t="str">
        <f>_xlfn.DISPIMG("ID_2A17A022B5974B43A466F616F1F400DF",1)</f>
        <v>=DISPIMG("ID_2A17A022B5974B43A466F616F1F400DF",1)</v>
      </c>
      <c r="E309" s="9" t="s">
        <v>25</v>
      </c>
      <c r="F309" s="9">
        <v>2</v>
      </c>
      <c r="G309" s="9">
        <v>186</v>
      </c>
      <c r="H309" s="9">
        <f t="shared" si="5"/>
        <v>372</v>
      </c>
      <c r="I309" s="8"/>
      <c r="J309" s="46"/>
    </row>
    <row r="310" spans="1:10" s="3" customFormat="1" ht="50.1" customHeight="1" x14ac:dyDescent="0.15">
      <c r="A310" s="8">
        <v>307</v>
      </c>
      <c r="B310" s="9" t="s">
        <v>708</v>
      </c>
      <c r="C310" s="9" t="s">
        <v>709</v>
      </c>
      <c r="D310" s="9"/>
      <c r="E310" s="9" t="s">
        <v>359</v>
      </c>
      <c r="F310" s="9">
        <v>10</v>
      </c>
      <c r="G310" s="9">
        <v>100</v>
      </c>
      <c r="H310" s="9">
        <f t="shared" si="5"/>
        <v>1000</v>
      </c>
      <c r="I310" s="8"/>
      <c r="J310" s="46"/>
    </row>
    <row r="311" spans="1:10" s="3" customFormat="1" ht="50.1" customHeight="1" x14ac:dyDescent="0.15">
      <c r="A311" s="8">
        <v>308</v>
      </c>
      <c r="B311" s="9" t="s">
        <v>710</v>
      </c>
      <c r="C311" s="9" t="s">
        <v>711</v>
      </c>
      <c r="D311" s="9"/>
      <c r="E311" s="9" t="s">
        <v>359</v>
      </c>
      <c r="F311" s="9">
        <v>2</v>
      </c>
      <c r="G311" s="9">
        <v>217</v>
      </c>
      <c r="H311" s="9">
        <f t="shared" si="5"/>
        <v>434</v>
      </c>
      <c r="I311" s="8"/>
      <c r="J311" s="46"/>
    </row>
    <row r="312" spans="1:10" s="3" customFormat="1" ht="20.100000000000001" customHeight="1" x14ac:dyDescent="0.15">
      <c r="A312" s="8">
        <v>309</v>
      </c>
      <c r="B312" s="9" t="s">
        <v>710</v>
      </c>
      <c r="C312" s="9" t="s">
        <v>712</v>
      </c>
      <c r="D312" s="9"/>
      <c r="E312" s="9" t="s">
        <v>72</v>
      </c>
      <c r="F312" s="9">
        <v>100</v>
      </c>
      <c r="G312" s="9">
        <v>5</v>
      </c>
      <c r="H312" s="9">
        <f t="shared" ref="H312:H375" si="6">G312*F312</f>
        <v>500</v>
      </c>
      <c r="I312" s="8"/>
      <c r="J312" s="46"/>
    </row>
    <row r="313" spans="1:10" s="3" customFormat="1" ht="20.100000000000001" customHeight="1" x14ac:dyDescent="0.15">
      <c r="A313" s="8">
        <v>310</v>
      </c>
      <c r="B313" s="9" t="s">
        <v>713</v>
      </c>
      <c r="C313" s="9"/>
      <c r="D313" s="9"/>
      <c r="E313" s="9" t="s">
        <v>72</v>
      </c>
      <c r="F313" s="9">
        <v>50</v>
      </c>
      <c r="G313" s="9">
        <v>5</v>
      </c>
      <c r="H313" s="9">
        <f t="shared" si="6"/>
        <v>250</v>
      </c>
      <c r="I313" s="8"/>
      <c r="J313" s="46"/>
    </row>
    <row r="314" spans="1:10" s="3" customFormat="1" ht="27.95" customHeight="1" x14ac:dyDescent="0.15">
      <c r="A314" s="8">
        <v>311</v>
      </c>
      <c r="B314" s="9" t="s">
        <v>714</v>
      </c>
      <c r="C314" s="9" t="s">
        <v>715</v>
      </c>
      <c r="D314" s="9"/>
      <c r="E314" s="9" t="s">
        <v>72</v>
      </c>
      <c r="F314" s="9">
        <v>100</v>
      </c>
      <c r="G314" s="9">
        <v>18</v>
      </c>
      <c r="H314" s="9">
        <f t="shared" si="6"/>
        <v>1800</v>
      </c>
      <c r="I314" s="8"/>
      <c r="J314" s="46"/>
    </row>
    <row r="315" spans="1:10" s="3" customFormat="1" ht="20.100000000000001" customHeight="1" x14ac:dyDescent="0.15">
      <c r="A315" s="8">
        <v>312</v>
      </c>
      <c r="B315" s="9" t="s">
        <v>716</v>
      </c>
      <c r="C315" s="9" t="s">
        <v>717</v>
      </c>
      <c r="D315" s="9"/>
      <c r="E315" s="9" t="s">
        <v>76</v>
      </c>
      <c r="F315" s="9">
        <v>50</v>
      </c>
      <c r="G315" s="9">
        <v>15</v>
      </c>
      <c r="H315" s="9">
        <f t="shared" si="6"/>
        <v>750</v>
      </c>
      <c r="I315" s="8"/>
      <c r="J315" s="46"/>
    </row>
    <row r="316" spans="1:10" s="3" customFormat="1" ht="20.100000000000001" customHeight="1" x14ac:dyDescent="0.15">
      <c r="A316" s="8">
        <v>313</v>
      </c>
      <c r="B316" s="9" t="s">
        <v>718</v>
      </c>
      <c r="C316" s="9" t="s">
        <v>719</v>
      </c>
      <c r="D316" s="9"/>
      <c r="E316" s="9" t="s">
        <v>113</v>
      </c>
      <c r="F316" s="9">
        <v>50</v>
      </c>
      <c r="G316" s="9">
        <v>7</v>
      </c>
      <c r="H316" s="9">
        <f t="shared" si="6"/>
        <v>350</v>
      </c>
      <c r="I316" s="8"/>
      <c r="J316" s="46"/>
    </row>
    <row r="317" spans="1:10" s="3" customFormat="1" ht="20.100000000000001" customHeight="1" x14ac:dyDescent="0.15">
      <c r="A317" s="8">
        <v>314</v>
      </c>
      <c r="B317" s="9" t="s">
        <v>720</v>
      </c>
      <c r="C317" s="9" t="s">
        <v>721</v>
      </c>
      <c r="D317" s="8"/>
      <c r="E317" s="9" t="s">
        <v>359</v>
      </c>
      <c r="F317" s="8">
        <v>50</v>
      </c>
      <c r="G317" s="9">
        <v>16</v>
      </c>
      <c r="H317" s="9">
        <f t="shared" si="6"/>
        <v>800</v>
      </c>
      <c r="I317" s="8"/>
      <c r="J317" s="46"/>
    </row>
    <row r="318" spans="1:10" s="3" customFormat="1" ht="20.100000000000001" customHeight="1" x14ac:dyDescent="0.15">
      <c r="A318" s="8">
        <v>315</v>
      </c>
      <c r="B318" s="9" t="s">
        <v>722</v>
      </c>
      <c r="C318" s="9" t="s">
        <v>723</v>
      </c>
      <c r="D318" s="8" t="s">
        <v>724</v>
      </c>
      <c r="E318" s="9" t="s">
        <v>203</v>
      </c>
      <c r="F318" s="8">
        <v>1</v>
      </c>
      <c r="G318" s="9">
        <v>309</v>
      </c>
      <c r="H318" s="9">
        <f t="shared" si="6"/>
        <v>309</v>
      </c>
      <c r="I318" s="8"/>
      <c r="J318" s="46"/>
    </row>
    <row r="319" spans="1:10" s="3" customFormat="1" ht="30" customHeight="1" x14ac:dyDescent="0.15">
      <c r="A319" s="8">
        <v>316</v>
      </c>
      <c r="B319" s="9" t="s">
        <v>725</v>
      </c>
      <c r="C319" s="9" t="s">
        <v>726</v>
      </c>
      <c r="D319" s="8"/>
      <c r="E319" s="9" t="s">
        <v>92</v>
      </c>
      <c r="F319" s="8">
        <v>1</v>
      </c>
      <c r="G319" s="9">
        <v>168</v>
      </c>
      <c r="H319" s="9">
        <f t="shared" si="6"/>
        <v>168</v>
      </c>
      <c r="I319" s="8"/>
      <c r="J319" s="46"/>
    </row>
    <row r="320" spans="1:10" s="3" customFormat="1" ht="29.1" customHeight="1" x14ac:dyDescent="0.15">
      <c r="A320" s="8">
        <v>317</v>
      </c>
      <c r="B320" s="9" t="s">
        <v>727</v>
      </c>
      <c r="C320" s="9" t="s">
        <v>728</v>
      </c>
      <c r="D320" s="8"/>
      <c r="E320" s="9" t="s">
        <v>92</v>
      </c>
      <c r="F320" s="8">
        <v>1</v>
      </c>
      <c r="G320" s="9">
        <v>155</v>
      </c>
      <c r="H320" s="9">
        <f t="shared" si="6"/>
        <v>155</v>
      </c>
      <c r="I320" s="8"/>
      <c r="J320" s="46"/>
    </row>
    <row r="321" spans="1:10" s="3" customFormat="1" ht="29.1" customHeight="1" x14ac:dyDescent="0.15">
      <c r="A321" s="8">
        <v>318</v>
      </c>
      <c r="B321" s="9" t="s">
        <v>729</v>
      </c>
      <c r="C321" s="9" t="s">
        <v>730</v>
      </c>
      <c r="D321" s="8" t="s">
        <v>731</v>
      </c>
      <c r="E321" s="9" t="s">
        <v>203</v>
      </c>
      <c r="F321" s="8">
        <v>1</v>
      </c>
      <c r="G321" s="9">
        <v>1185</v>
      </c>
      <c r="H321" s="9">
        <f t="shared" si="6"/>
        <v>1185</v>
      </c>
      <c r="I321" s="8"/>
      <c r="J321" s="46"/>
    </row>
    <row r="322" spans="1:10" s="3" customFormat="1" ht="20.100000000000001" customHeight="1" x14ac:dyDescent="0.15">
      <c r="A322" s="8">
        <v>319</v>
      </c>
      <c r="B322" s="9" t="s">
        <v>732</v>
      </c>
      <c r="C322" s="9" t="s">
        <v>733</v>
      </c>
      <c r="D322" s="8" t="s">
        <v>734</v>
      </c>
      <c r="E322" s="9" t="s">
        <v>203</v>
      </c>
      <c r="F322" s="8">
        <v>1</v>
      </c>
      <c r="G322" s="9">
        <v>350</v>
      </c>
      <c r="H322" s="9">
        <f t="shared" si="6"/>
        <v>350</v>
      </c>
      <c r="I322" s="8"/>
      <c r="J322" s="46"/>
    </row>
    <row r="323" spans="1:10" s="3" customFormat="1" ht="20.100000000000001" customHeight="1" x14ac:dyDescent="0.15">
      <c r="A323" s="8">
        <v>320</v>
      </c>
      <c r="B323" s="9" t="s">
        <v>735</v>
      </c>
      <c r="C323" s="9" t="s">
        <v>736</v>
      </c>
      <c r="D323" s="8" t="s">
        <v>737</v>
      </c>
      <c r="E323" s="9" t="s">
        <v>359</v>
      </c>
      <c r="F323" s="8">
        <v>1</v>
      </c>
      <c r="G323" s="9">
        <v>540</v>
      </c>
      <c r="H323" s="9">
        <f t="shared" si="6"/>
        <v>540</v>
      </c>
      <c r="I323" s="8"/>
      <c r="J323" s="46"/>
    </row>
    <row r="324" spans="1:10" s="3" customFormat="1" ht="20.100000000000001" customHeight="1" x14ac:dyDescent="0.15">
      <c r="A324" s="8">
        <v>321</v>
      </c>
      <c r="B324" s="9" t="s">
        <v>738</v>
      </c>
      <c r="C324" s="9" t="s">
        <v>739</v>
      </c>
      <c r="D324" s="8" t="s">
        <v>740</v>
      </c>
      <c r="E324" s="9" t="s">
        <v>72</v>
      </c>
      <c r="F324" s="8">
        <v>80</v>
      </c>
      <c r="G324" s="9">
        <v>10.199999999999999</v>
      </c>
      <c r="H324" s="9">
        <f t="shared" si="6"/>
        <v>816</v>
      </c>
      <c r="I324" s="8"/>
      <c r="J324" s="46"/>
    </row>
    <row r="325" spans="1:10" s="3" customFormat="1" ht="20.100000000000001" customHeight="1" x14ac:dyDescent="0.15">
      <c r="A325" s="8">
        <v>322</v>
      </c>
      <c r="B325" s="9" t="s">
        <v>738</v>
      </c>
      <c r="C325" s="9" t="s">
        <v>741</v>
      </c>
      <c r="D325" s="8" t="s">
        <v>740</v>
      </c>
      <c r="E325" s="9" t="s">
        <v>72</v>
      </c>
      <c r="F325" s="8">
        <v>80</v>
      </c>
      <c r="G325" s="9">
        <v>10.199999999999999</v>
      </c>
      <c r="H325" s="9">
        <f t="shared" si="6"/>
        <v>816</v>
      </c>
      <c r="I325" s="8"/>
      <c r="J325" s="46"/>
    </row>
    <row r="326" spans="1:10" s="3" customFormat="1" ht="20.100000000000001" customHeight="1" x14ac:dyDescent="0.15">
      <c r="A326" s="8">
        <v>323</v>
      </c>
      <c r="B326" s="9" t="s">
        <v>738</v>
      </c>
      <c r="C326" s="9" t="s">
        <v>742</v>
      </c>
      <c r="D326" s="8" t="s">
        <v>740</v>
      </c>
      <c r="E326" s="9" t="s">
        <v>72</v>
      </c>
      <c r="F326" s="8">
        <v>80</v>
      </c>
      <c r="G326" s="9">
        <v>10.199999999999999</v>
      </c>
      <c r="H326" s="9">
        <f t="shared" si="6"/>
        <v>816</v>
      </c>
      <c r="I326" s="8"/>
      <c r="J326" s="46"/>
    </row>
    <row r="327" spans="1:10" s="3" customFormat="1" ht="20.100000000000001" customHeight="1" x14ac:dyDescent="0.15">
      <c r="A327" s="8">
        <v>324</v>
      </c>
      <c r="B327" s="9" t="s">
        <v>738</v>
      </c>
      <c r="C327" s="9" t="s">
        <v>743</v>
      </c>
      <c r="D327" s="8" t="s">
        <v>744</v>
      </c>
      <c r="E327" s="9" t="s">
        <v>72</v>
      </c>
      <c r="F327" s="8">
        <v>80</v>
      </c>
      <c r="G327" s="9">
        <v>10.199999999999999</v>
      </c>
      <c r="H327" s="9">
        <f t="shared" si="6"/>
        <v>816</v>
      </c>
      <c r="I327" s="8"/>
      <c r="J327" s="46"/>
    </row>
    <row r="328" spans="1:10" s="3" customFormat="1" ht="20.100000000000001" customHeight="1" x14ac:dyDescent="0.15">
      <c r="A328" s="8">
        <v>325</v>
      </c>
      <c r="B328" s="9" t="s">
        <v>745</v>
      </c>
      <c r="C328" s="9" t="s">
        <v>746</v>
      </c>
      <c r="D328" s="8" t="s">
        <v>747</v>
      </c>
      <c r="E328" s="9" t="s">
        <v>76</v>
      </c>
      <c r="F328" s="8">
        <v>50</v>
      </c>
      <c r="G328" s="9">
        <v>15</v>
      </c>
      <c r="H328" s="9">
        <f t="shared" si="6"/>
        <v>750</v>
      </c>
      <c r="I328" s="8"/>
      <c r="J328" s="46"/>
    </row>
    <row r="329" spans="1:10" s="3" customFormat="1" ht="20.100000000000001" customHeight="1" x14ac:dyDescent="0.15">
      <c r="A329" s="8">
        <v>326</v>
      </c>
      <c r="B329" s="9" t="s">
        <v>748</v>
      </c>
      <c r="C329" s="9" t="s">
        <v>749</v>
      </c>
      <c r="D329" s="8" t="s">
        <v>750</v>
      </c>
      <c r="E329" s="9" t="s">
        <v>76</v>
      </c>
      <c r="F329" s="8">
        <v>50</v>
      </c>
      <c r="G329" s="9">
        <v>15</v>
      </c>
      <c r="H329" s="9">
        <f t="shared" si="6"/>
        <v>750</v>
      </c>
      <c r="I329" s="8"/>
      <c r="J329" s="46"/>
    </row>
    <row r="330" spans="1:10" s="3" customFormat="1" ht="20.100000000000001" customHeight="1" x14ac:dyDescent="0.15">
      <c r="A330" s="8">
        <v>327</v>
      </c>
      <c r="B330" s="9" t="s">
        <v>748</v>
      </c>
      <c r="C330" s="9" t="s">
        <v>751</v>
      </c>
      <c r="D330" s="8" t="s">
        <v>750</v>
      </c>
      <c r="E330" s="9" t="s">
        <v>76</v>
      </c>
      <c r="F330" s="8">
        <v>50</v>
      </c>
      <c r="G330" s="9">
        <v>15</v>
      </c>
      <c r="H330" s="9">
        <f t="shared" si="6"/>
        <v>750</v>
      </c>
      <c r="I330" s="8"/>
      <c r="J330" s="46"/>
    </row>
    <row r="331" spans="1:10" s="3" customFormat="1" ht="20.100000000000001" customHeight="1" x14ac:dyDescent="0.15">
      <c r="A331" s="8">
        <v>328</v>
      </c>
      <c r="B331" s="9" t="s">
        <v>752</v>
      </c>
      <c r="C331" s="9" t="s">
        <v>753</v>
      </c>
      <c r="D331" s="8" t="s">
        <v>754</v>
      </c>
      <c r="E331" s="9" t="s">
        <v>72</v>
      </c>
      <c r="F331" s="8">
        <v>30</v>
      </c>
      <c r="G331" s="9">
        <v>15</v>
      </c>
      <c r="H331" s="9">
        <f t="shared" si="6"/>
        <v>450</v>
      </c>
      <c r="I331" s="8"/>
      <c r="J331" s="46"/>
    </row>
    <row r="332" spans="1:10" s="3" customFormat="1" ht="20.100000000000001" customHeight="1" x14ac:dyDescent="0.15">
      <c r="A332" s="8">
        <v>329</v>
      </c>
      <c r="B332" s="9" t="s">
        <v>752</v>
      </c>
      <c r="C332" s="9" t="s">
        <v>755</v>
      </c>
      <c r="D332" s="8" t="s">
        <v>754</v>
      </c>
      <c r="E332" s="9" t="s">
        <v>72</v>
      </c>
      <c r="F332" s="8">
        <v>30</v>
      </c>
      <c r="G332" s="9">
        <v>15</v>
      </c>
      <c r="H332" s="9">
        <f t="shared" si="6"/>
        <v>450</v>
      </c>
      <c r="I332" s="8"/>
      <c r="J332" s="46"/>
    </row>
    <row r="333" spans="1:10" s="3" customFormat="1" ht="20.100000000000001" customHeight="1" x14ac:dyDescent="0.15">
      <c r="A333" s="8">
        <v>330</v>
      </c>
      <c r="B333" s="9" t="s">
        <v>756</v>
      </c>
      <c r="C333" s="9" t="s">
        <v>757</v>
      </c>
      <c r="D333" s="8" t="s">
        <v>758</v>
      </c>
      <c r="E333" s="9" t="s">
        <v>15</v>
      </c>
      <c r="F333" s="8">
        <v>100</v>
      </c>
      <c r="G333" s="9">
        <v>2.2999999999999998</v>
      </c>
      <c r="H333" s="9">
        <f t="shared" si="6"/>
        <v>230</v>
      </c>
      <c r="I333" s="8"/>
      <c r="J333" s="46"/>
    </row>
    <row r="334" spans="1:10" s="3" customFormat="1" ht="20.100000000000001" customHeight="1" x14ac:dyDescent="0.15">
      <c r="A334" s="8">
        <v>331</v>
      </c>
      <c r="B334" s="9" t="s">
        <v>759</v>
      </c>
      <c r="C334" s="9" t="s">
        <v>760</v>
      </c>
      <c r="D334" s="8" t="s">
        <v>758</v>
      </c>
      <c r="E334" s="9" t="s">
        <v>15</v>
      </c>
      <c r="F334" s="8">
        <v>100</v>
      </c>
      <c r="G334" s="9">
        <v>2.2999999999999998</v>
      </c>
      <c r="H334" s="9">
        <f t="shared" si="6"/>
        <v>230</v>
      </c>
      <c r="I334" s="8"/>
      <c r="J334" s="46"/>
    </row>
    <row r="335" spans="1:10" s="3" customFormat="1" ht="20.100000000000001" customHeight="1" x14ac:dyDescent="0.15">
      <c r="A335" s="8">
        <v>332</v>
      </c>
      <c r="B335" s="9" t="s">
        <v>761</v>
      </c>
      <c r="C335" s="9" t="s">
        <v>762</v>
      </c>
      <c r="D335" s="8" t="s">
        <v>763</v>
      </c>
      <c r="E335" s="9" t="s">
        <v>15</v>
      </c>
      <c r="F335" s="8">
        <v>20</v>
      </c>
      <c r="G335" s="9">
        <v>14.7</v>
      </c>
      <c r="H335" s="9">
        <f t="shared" si="6"/>
        <v>294</v>
      </c>
      <c r="I335" s="8"/>
      <c r="J335" s="46"/>
    </row>
    <row r="336" spans="1:10" s="3" customFormat="1" ht="20.100000000000001" customHeight="1" x14ac:dyDescent="0.15">
      <c r="A336" s="8">
        <v>333</v>
      </c>
      <c r="B336" s="9" t="s">
        <v>764</v>
      </c>
      <c r="C336" s="9" t="s">
        <v>765</v>
      </c>
      <c r="D336" s="8" t="s">
        <v>766</v>
      </c>
      <c r="E336" s="9" t="s">
        <v>359</v>
      </c>
      <c r="F336" s="8">
        <v>2</v>
      </c>
      <c r="G336" s="9">
        <v>45</v>
      </c>
      <c r="H336" s="9">
        <f t="shared" si="6"/>
        <v>90</v>
      </c>
      <c r="I336" s="8"/>
      <c r="J336" s="46"/>
    </row>
    <row r="337" spans="1:10" s="3" customFormat="1" ht="20.100000000000001" customHeight="1" x14ac:dyDescent="0.15">
      <c r="A337" s="8">
        <v>334</v>
      </c>
      <c r="B337" s="9" t="s">
        <v>767</v>
      </c>
      <c r="C337" s="9" t="s">
        <v>768</v>
      </c>
      <c r="D337" s="8" t="s">
        <v>769</v>
      </c>
      <c r="E337" s="9" t="s">
        <v>15</v>
      </c>
      <c r="F337" s="8">
        <v>10</v>
      </c>
      <c r="G337" s="9">
        <v>25.3</v>
      </c>
      <c r="H337" s="9">
        <f t="shared" si="6"/>
        <v>253</v>
      </c>
      <c r="I337" s="8"/>
      <c r="J337" s="46"/>
    </row>
    <row r="338" spans="1:10" s="3" customFormat="1" ht="20.100000000000001" customHeight="1" x14ac:dyDescent="0.15">
      <c r="A338" s="8">
        <v>335</v>
      </c>
      <c r="B338" s="9" t="s">
        <v>767</v>
      </c>
      <c r="C338" s="9" t="s">
        <v>770</v>
      </c>
      <c r="D338" s="8" t="s">
        <v>769</v>
      </c>
      <c r="E338" s="9" t="s">
        <v>15</v>
      </c>
      <c r="F338" s="8">
        <v>10</v>
      </c>
      <c r="G338" s="9">
        <v>25.3</v>
      </c>
      <c r="H338" s="9">
        <f t="shared" si="6"/>
        <v>253</v>
      </c>
      <c r="I338" s="8"/>
      <c r="J338" s="46"/>
    </row>
    <row r="339" spans="1:10" s="3" customFormat="1" ht="20.100000000000001" customHeight="1" x14ac:dyDescent="0.15">
      <c r="A339" s="8">
        <v>336</v>
      </c>
      <c r="B339" s="9" t="s">
        <v>591</v>
      </c>
      <c r="C339" s="9" t="s">
        <v>771</v>
      </c>
      <c r="D339" s="9"/>
      <c r="E339" s="9" t="s">
        <v>593</v>
      </c>
      <c r="F339" s="9">
        <v>10</v>
      </c>
      <c r="G339" s="9">
        <v>68</v>
      </c>
      <c r="H339" s="9">
        <f t="shared" si="6"/>
        <v>680</v>
      </c>
      <c r="I339" s="8"/>
      <c r="J339" s="46"/>
    </row>
    <row r="340" spans="1:10" s="3" customFormat="1" ht="20.100000000000001" customHeight="1" x14ac:dyDescent="0.15">
      <c r="A340" s="8">
        <v>337</v>
      </c>
      <c r="B340" s="9" t="s">
        <v>594</v>
      </c>
      <c r="C340" s="9" t="s">
        <v>595</v>
      </c>
      <c r="D340" s="9"/>
      <c r="E340" s="9" t="s">
        <v>536</v>
      </c>
      <c r="F340" s="9">
        <v>100</v>
      </c>
      <c r="G340" s="9">
        <v>7</v>
      </c>
      <c r="H340" s="9">
        <f t="shared" si="6"/>
        <v>700</v>
      </c>
      <c r="I340" s="8"/>
      <c r="J340" s="46"/>
    </row>
    <row r="341" spans="1:10" s="3" customFormat="1" ht="20.100000000000001" customHeight="1" x14ac:dyDescent="0.15">
      <c r="A341" s="8">
        <v>338</v>
      </c>
      <c r="B341" s="9" t="s">
        <v>584</v>
      </c>
      <c r="C341" s="9" t="s">
        <v>585</v>
      </c>
      <c r="D341" s="9"/>
      <c r="E341" s="8" t="s">
        <v>203</v>
      </c>
      <c r="F341" s="8">
        <v>50</v>
      </c>
      <c r="G341" s="8">
        <v>10</v>
      </c>
      <c r="H341" s="9">
        <f t="shared" si="6"/>
        <v>500</v>
      </c>
      <c r="I341" s="8"/>
      <c r="J341" s="46"/>
    </row>
    <row r="342" spans="1:10" s="3" customFormat="1" ht="20.100000000000001" customHeight="1" x14ac:dyDescent="0.15">
      <c r="A342" s="8">
        <v>339</v>
      </c>
      <c r="B342" s="9" t="s">
        <v>772</v>
      </c>
      <c r="C342" s="9" t="s">
        <v>773</v>
      </c>
      <c r="D342" s="9"/>
      <c r="E342" s="8" t="s">
        <v>203</v>
      </c>
      <c r="F342" s="8">
        <v>100</v>
      </c>
      <c r="G342" s="8">
        <v>3</v>
      </c>
      <c r="H342" s="9">
        <f t="shared" si="6"/>
        <v>300</v>
      </c>
      <c r="I342" s="8"/>
      <c r="J342" s="46"/>
    </row>
    <row r="343" spans="1:10" s="3" customFormat="1" ht="20.100000000000001" customHeight="1" x14ac:dyDescent="0.15">
      <c r="A343" s="8">
        <v>340</v>
      </c>
      <c r="B343" s="9" t="s">
        <v>774</v>
      </c>
      <c r="C343" s="9" t="s">
        <v>775</v>
      </c>
      <c r="D343" s="9"/>
      <c r="E343" s="8" t="s">
        <v>85</v>
      </c>
      <c r="F343" s="8">
        <v>50</v>
      </c>
      <c r="G343" s="8">
        <v>10</v>
      </c>
      <c r="H343" s="9">
        <f t="shared" si="6"/>
        <v>500</v>
      </c>
      <c r="I343" s="8"/>
      <c r="J343" s="46"/>
    </row>
    <row r="344" spans="1:10" s="3" customFormat="1" ht="20.100000000000001" customHeight="1" x14ac:dyDescent="0.15">
      <c r="A344" s="8">
        <v>341</v>
      </c>
      <c r="B344" s="8" t="s">
        <v>776</v>
      </c>
      <c r="C344" s="8" t="s">
        <v>777</v>
      </c>
      <c r="D344" s="8"/>
      <c r="E344" s="8" t="s">
        <v>92</v>
      </c>
      <c r="F344" s="8">
        <v>200</v>
      </c>
      <c r="G344" s="8">
        <v>5</v>
      </c>
      <c r="H344" s="9">
        <f t="shared" si="6"/>
        <v>1000</v>
      </c>
      <c r="I344" s="8"/>
      <c r="J344" s="46"/>
    </row>
    <row r="345" spans="1:10" s="3" customFormat="1" ht="20.100000000000001" customHeight="1" x14ac:dyDescent="0.15">
      <c r="A345" s="8">
        <v>342</v>
      </c>
      <c r="B345" s="8" t="s">
        <v>643</v>
      </c>
      <c r="C345" s="8" t="s">
        <v>778</v>
      </c>
      <c r="D345" s="8"/>
      <c r="E345" s="8" t="s">
        <v>92</v>
      </c>
      <c r="F345" s="8">
        <v>100</v>
      </c>
      <c r="G345" s="8">
        <v>8</v>
      </c>
      <c r="H345" s="9">
        <f t="shared" si="6"/>
        <v>800</v>
      </c>
      <c r="I345" s="8"/>
      <c r="J345" s="46"/>
    </row>
    <row r="346" spans="1:10" s="3" customFormat="1" ht="20.100000000000001" customHeight="1" x14ac:dyDescent="0.15">
      <c r="A346" s="8">
        <v>343</v>
      </c>
      <c r="B346" s="8" t="s">
        <v>779</v>
      </c>
      <c r="C346" s="8" t="s">
        <v>780</v>
      </c>
      <c r="D346" s="8"/>
      <c r="E346" s="8" t="s">
        <v>92</v>
      </c>
      <c r="F346" s="8">
        <v>100</v>
      </c>
      <c r="G346" s="8">
        <v>8</v>
      </c>
      <c r="H346" s="9">
        <f t="shared" si="6"/>
        <v>800</v>
      </c>
      <c r="I346" s="8"/>
      <c r="J346" s="46"/>
    </row>
    <row r="347" spans="1:10" s="3" customFormat="1" ht="20.100000000000001" customHeight="1" x14ac:dyDescent="0.15">
      <c r="A347" s="8">
        <v>344</v>
      </c>
      <c r="B347" s="8" t="s">
        <v>781</v>
      </c>
      <c r="C347" s="8" t="s">
        <v>782</v>
      </c>
      <c r="D347" s="8"/>
      <c r="E347" s="8" t="s">
        <v>180</v>
      </c>
      <c r="F347" s="8">
        <v>50</v>
      </c>
      <c r="G347" s="8">
        <v>3</v>
      </c>
      <c r="H347" s="9">
        <f t="shared" si="6"/>
        <v>150</v>
      </c>
      <c r="I347" s="8"/>
      <c r="J347" s="46"/>
    </row>
    <row r="348" spans="1:10" s="3" customFormat="1" ht="20.100000000000001" customHeight="1" x14ac:dyDescent="0.15">
      <c r="A348" s="8">
        <v>345</v>
      </c>
      <c r="B348" s="9" t="s">
        <v>783</v>
      </c>
      <c r="C348" s="9" t="s">
        <v>784</v>
      </c>
      <c r="D348" s="8"/>
      <c r="E348" s="8" t="s">
        <v>50</v>
      </c>
      <c r="F348" s="8">
        <v>5</v>
      </c>
      <c r="G348" s="8">
        <v>20</v>
      </c>
      <c r="H348" s="9">
        <f t="shared" si="6"/>
        <v>100</v>
      </c>
      <c r="I348" s="8"/>
      <c r="J348" s="46"/>
    </row>
    <row r="349" spans="1:10" s="3" customFormat="1" ht="20.100000000000001" customHeight="1" x14ac:dyDescent="0.15">
      <c r="A349" s="8">
        <v>346</v>
      </c>
      <c r="B349" s="9" t="s">
        <v>785</v>
      </c>
      <c r="C349" s="9" t="s">
        <v>786</v>
      </c>
      <c r="D349" s="8"/>
      <c r="E349" s="8" t="s">
        <v>120</v>
      </c>
      <c r="F349" s="8">
        <v>12</v>
      </c>
      <c r="G349" s="8">
        <v>10</v>
      </c>
      <c r="H349" s="9">
        <f t="shared" si="6"/>
        <v>120</v>
      </c>
      <c r="I349" s="8"/>
      <c r="J349" s="46"/>
    </row>
    <row r="350" spans="1:10" s="3" customFormat="1" ht="20.100000000000001" customHeight="1" x14ac:dyDescent="0.15">
      <c r="A350" s="8">
        <v>347</v>
      </c>
      <c r="B350" s="9" t="s">
        <v>787</v>
      </c>
      <c r="C350" s="9" t="s">
        <v>788</v>
      </c>
      <c r="D350" s="8"/>
      <c r="E350" s="8" t="s">
        <v>203</v>
      </c>
      <c r="F350" s="8">
        <v>2</v>
      </c>
      <c r="G350" s="8">
        <v>330</v>
      </c>
      <c r="H350" s="9">
        <f t="shared" si="6"/>
        <v>660</v>
      </c>
      <c r="I350" s="8"/>
      <c r="J350" s="46"/>
    </row>
    <row r="351" spans="1:10" s="3" customFormat="1" ht="20.100000000000001" customHeight="1" x14ac:dyDescent="0.15">
      <c r="A351" s="8">
        <v>348</v>
      </c>
      <c r="B351" s="9" t="s">
        <v>789</v>
      </c>
      <c r="C351" s="9" t="s">
        <v>790</v>
      </c>
      <c r="D351" s="8"/>
      <c r="E351" s="8" t="s">
        <v>203</v>
      </c>
      <c r="F351" s="8">
        <v>2</v>
      </c>
      <c r="G351" s="8">
        <v>453</v>
      </c>
      <c r="H351" s="9">
        <f t="shared" si="6"/>
        <v>906</v>
      </c>
      <c r="I351" s="8"/>
      <c r="J351" s="46"/>
    </row>
    <row r="352" spans="1:10" s="3" customFormat="1" ht="20.100000000000001" customHeight="1" x14ac:dyDescent="0.15">
      <c r="A352" s="8">
        <v>349</v>
      </c>
      <c r="B352" s="9" t="s">
        <v>791</v>
      </c>
      <c r="C352" s="9" t="s">
        <v>792</v>
      </c>
      <c r="D352" s="8"/>
      <c r="E352" s="8" t="s">
        <v>473</v>
      </c>
      <c r="F352" s="8">
        <v>2</v>
      </c>
      <c r="G352" s="8">
        <v>72</v>
      </c>
      <c r="H352" s="9">
        <f t="shared" si="6"/>
        <v>144</v>
      </c>
      <c r="I352" s="8"/>
      <c r="J352" s="46"/>
    </row>
    <row r="353" spans="1:10" s="3" customFormat="1" ht="20.100000000000001" customHeight="1" x14ac:dyDescent="0.15">
      <c r="A353" s="8">
        <v>350</v>
      </c>
      <c r="B353" s="9" t="s">
        <v>791</v>
      </c>
      <c r="C353" s="9" t="s">
        <v>793</v>
      </c>
      <c r="D353" s="8"/>
      <c r="E353" s="8" t="s">
        <v>473</v>
      </c>
      <c r="F353" s="8">
        <v>2</v>
      </c>
      <c r="G353" s="8">
        <v>72</v>
      </c>
      <c r="H353" s="9">
        <f t="shared" si="6"/>
        <v>144</v>
      </c>
      <c r="I353" s="8"/>
      <c r="J353" s="46"/>
    </row>
    <row r="354" spans="1:10" s="3" customFormat="1" ht="20.100000000000001" customHeight="1" x14ac:dyDescent="0.15">
      <c r="A354" s="8">
        <v>351</v>
      </c>
      <c r="B354" s="9" t="s">
        <v>791</v>
      </c>
      <c r="C354" s="9" t="s">
        <v>794</v>
      </c>
      <c r="D354" s="8"/>
      <c r="E354" s="8" t="s">
        <v>473</v>
      </c>
      <c r="F354" s="8">
        <v>2</v>
      </c>
      <c r="G354" s="8">
        <v>72</v>
      </c>
      <c r="H354" s="9">
        <f t="shared" si="6"/>
        <v>144</v>
      </c>
      <c r="I354" s="8"/>
      <c r="J354" s="46"/>
    </row>
    <row r="355" spans="1:10" s="3" customFormat="1" ht="20.100000000000001" customHeight="1" x14ac:dyDescent="0.15">
      <c r="A355" s="8">
        <v>352</v>
      </c>
      <c r="B355" s="9" t="s">
        <v>791</v>
      </c>
      <c r="C355" s="9" t="s">
        <v>795</v>
      </c>
      <c r="D355" s="8"/>
      <c r="E355" s="8" t="s">
        <v>473</v>
      </c>
      <c r="F355" s="8">
        <v>2</v>
      </c>
      <c r="G355" s="8">
        <v>72</v>
      </c>
      <c r="H355" s="9">
        <f t="shared" si="6"/>
        <v>144</v>
      </c>
      <c r="I355" s="8"/>
      <c r="J355" s="46"/>
    </row>
    <row r="356" spans="1:10" s="3" customFormat="1" ht="20.100000000000001" customHeight="1" x14ac:dyDescent="0.15">
      <c r="A356" s="8">
        <v>353</v>
      </c>
      <c r="B356" s="9" t="s">
        <v>791</v>
      </c>
      <c r="C356" s="9" t="s">
        <v>796</v>
      </c>
      <c r="D356" s="8"/>
      <c r="E356" s="8" t="s">
        <v>473</v>
      </c>
      <c r="F356" s="8">
        <v>2</v>
      </c>
      <c r="G356" s="8">
        <v>72</v>
      </c>
      <c r="H356" s="9">
        <f t="shared" si="6"/>
        <v>144</v>
      </c>
      <c r="I356" s="8"/>
      <c r="J356" s="46"/>
    </row>
    <row r="357" spans="1:10" s="3" customFormat="1" ht="20.100000000000001" customHeight="1" x14ac:dyDescent="0.15">
      <c r="A357" s="8">
        <v>354</v>
      </c>
      <c r="B357" s="9" t="s">
        <v>791</v>
      </c>
      <c r="C357" s="9" t="s">
        <v>797</v>
      </c>
      <c r="D357" s="8"/>
      <c r="E357" s="8" t="s">
        <v>473</v>
      </c>
      <c r="F357" s="8">
        <v>2</v>
      </c>
      <c r="G357" s="8">
        <v>72</v>
      </c>
      <c r="H357" s="9">
        <f t="shared" si="6"/>
        <v>144</v>
      </c>
      <c r="I357" s="8"/>
      <c r="J357" s="46"/>
    </row>
    <row r="358" spans="1:10" s="3" customFormat="1" ht="20.100000000000001" customHeight="1" x14ac:dyDescent="0.15">
      <c r="A358" s="8">
        <v>355</v>
      </c>
      <c r="B358" s="9" t="s">
        <v>798</v>
      </c>
      <c r="C358" s="9" t="s">
        <v>799</v>
      </c>
      <c r="D358" s="8"/>
      <c r="E358" s="8" t="s">
        <v>120</v>
      </c>
      <c r="F358" s="8">
        <v>10</v>
      </c>
      <c r="G358" s="8">
        <v>25</v>
      </c>
      <c r="H358" s="9">
        <f t="shared" si="6"/>
        <v>250</v>
      </c>
      <c r="I358" s="8"/>
      <c r="J358" s="46"/>
    </row>
    <row r="359" spans="1:10" s="3" customFormat="1" ht="20.100000000000001" customHeight="1" x14ac:dyDescent="0.15">
      <c r="A359" s="8">
        <v>356</v>
      </c>
      <c r="B359" s="9" t="s">
        <v>798</v>
      </c>
      <c r="C359" s="9" t="s">
        <v>800</v>
      </c>
      <c r="D359" s="8"/>
      <c r="E359" s="8" t="s">
        <v>120</v>
      </c>
      <c r="F359" s="8">
        <v>10</v>
      </c>
      <c r="G359" s="8">
        <v>15</v>
      </c>
      <c r="H359" s="9">
        <f t="shared" si="6"/>
        <v>150</v>
      </c>
      <c r="I359" s="8"/>
      <c r="J359" s="46"/>
    </row>
    <row r="360" spans="1:10" s="3" customFormat="1" ht="20.100000000000001" customHeight="1" x14ac:dyDescent="0.15">
      <c r="A360" s="8">
        <v>357</v>
      </c>
      <c r="B360" s="9" t="s">
        <v>801</v>
      </c>
      <c r="C360" s="9" t="s">
        <v>802</v>
      </c>
      <c r="D360" s="8"/>
      <c r="E360" s="8" t="s">
        <v>359</v>
      </c>
      <c r="F360" s="8">
        <v>50</v>
      </c>
      <c r="G360" s="8">
        <v>14</v>
      </c>
      <c r="H360" s="9">
        <f t="shared" si="6"/>
        <v>700</v>
      </c>
      <c r="I360" s="8"/>
      <c r="J360" s="46"/>
    </row>
    <row r="361" spans="1:10" s="3" customFormat="1" ht="20.100000000000001" customHeight="1" x14ac:dyDescent="0.15">
      <c r="A361" s="8">
        <v>358</v>
      </c>
      <c r="B361" s="8" t="s">
        <v>803</v>
      </c>
      <c r="C361" s="8" t="s">
        <v>804</v>
      </c>
      <c r="D361" s="8"/>
      <c r="E361" s="8" t="s">
        <v>85</v>
      </c>
      <c r="F361" s="8">
        <v>10</v>
      </c>
      <c r="G361" s="8">
        <v>36</v>
      </c>
      <c r="H361" s="9">
        <f t="shared" si="6"/>
        <v>360</v>
      </c>
      <c r="I361" s="8"/>
      <c r="J361" s="46"/>
    </row>
    <row r="362" spans="1:10" s="3" customFormat="1" ht="20.100000000000001" customHeight="1" x14ac:dyDescent="0.15">
      <c r="A362" s="8">
        <v>359</v>
      </c>
      <c r="B362" s="8" t="s">
        <v>596</v>
      </c>
      <c r="C362" s="9" t="s">
        <v>805</v>
      </c>
      <c r="D362" s="8"/>
      <c r="E362" s="8" t="s">
        <v>76</v>
      </c>
      <c r="F362" s="8">
        <v>180</v>
      </c>
      <c r="G362" s="8">
        <v>6.9</v>
      </c>
      <c r="H362" s="9">
        <f t="shared" si="6"/>
        <v>1242</v>
      </c>
      <c r="I362" s="8"/>
      <c r="J362" s="46"/>
    </row>
    <row r="363" spans="1:10" s="3" customFormat="1" ht="20.100000000000001" customHeight="1" x14ac:dyDescent="0.15">
      <c r="A363" s="8">
        <v>360</v>
      </c>
      <c r="B363" s="8" t="s">
        <v>806</v>
      </c>
      <c r="C363" s="8" t="s">
        <v>807</v>
      </c>
      <c r="D363" s="8"/>
      <c r="E363" s="8" t="s">
        <v>50</v>
      </c>
      <c r="F363" s="8">
        <v>10</v>
      </c>
      <c r="G363" s="8">
        <v>35</v>
      </c>
      <c r="H363" s="9">
        <f t="shared" si="6"/>
        <v>350</v>
      </c>
      <c r="I363" s="8"/>
      <c r="J363" s="46"/>
    </row>
    <row r="364" spans="1:10" s="3" customFormat="1" ht="20.100000000000001" customHeight="1" x14ac:dyDescent="0.15">
      <c r="A364" s="8">
        <v>361</v>
      </c>
      <c r="B364" s="8" t="s">
        <v>808</v>
      </c>
      <c r="C364" s="9" t="s">
        <v>809</v>
      </c>
      <c r="D364" s="8"/>
      <c r="E364" s="8" t="s">
        <v>359</v>
      </c>
      <c r="F364" s="8">
        <v>5</v>
      </c>
      <c r="G364" s="8">
        <v>139</v>
      </c>
      <c r="H364" s="9">
        <f t="shared" si="6"/>
        <v>695</v>
      </c>
      <c r="I364" s="8"/>
      <c r="J364" s="46"/>
    </row>
    <row r="365" spans="1:10" s="3" customFormat="1" ht="20.100000000000001" customHeight="1" x14ac:dyDescent="0.15">
      <c r="A365" s="8">
        <v>362</v>
      </c>
      <c r="B365" s="8" t="s">
        <v>810</v>
      </c>
      <c r="C365" s="8" t="s">
        <v>679</v>
      </c>
      <c r="D365" s="8"/>
      <c r="E365" s="8" t="s">
        <v>120</v>
      </c>
      <c r="F365" s="8">
        <v>20</v>
      </c>
      <c r="G365" s="8">
        <v>40</v>
      </c>
      <c r="H365" s="9">
        <f t="shared" si="6"/>
        <v>800</v>
      </c>
      <c r="I365" s="8"/>
      <c r="J365" s="46"/>
    </row>
    <row r="366" spans="1:10" s="3" customFormat="1" ht="20.100000000000001" customHeight="1" x14ac:dyDescent="0.15">
      <c r="A366" s="8">
        <v>363</v>
      </c>
      <c r="B366" s="9" t="s">
        <v>811</v>
      </c>
      <c r="C366" s="8" t="s">
        <v>812</v>
      </c>
      <c r="D366" s="8"/>
      <c r="E366" s="8" t="s">
        <v>359</v>
      </c>
      <c r="F366" s="8">
        <v>50</v>
      </c>
      <c r="G366" s="8">
        <v>7</v>
      </c>
      <c r="H366" s="9">
        <f t="shared" si="6"/>
        <v>350</v>
      </c>
      <c r="I366" s="8"/>
      <c r="J366" s="46"/>
    </row>
    <row r="367" spans="1:10" s="3" customFormat="1" ht="20.100000000000001" customHeight="1" x14ac:dyDescent="0.15">
      <c r="A367" s="8">
        <v>364</v>
      </c>
      <c r="B367" s="8" t="s">
        <v>680</v>
      </c>
      <c r="C367" s="8" t="s">
        <v>813</v>
      </c>
      <c r="D367" s="8"/>
      <c r="E367" s="8" t="s">
        <v>120</v>
      </c>
      <c r="F367" s="8">
        <v>30</v>
      </c>
      <c r="G367" s="8">
        <v>18</v>
      </c>
      <c r="H367" s="9">
        <f t="shared" si="6"/>
        <v>540</v>
      </c>
      <c r="I367" s="8"/>
      <c r="J367" s="46"/>
    </row>
    <row r="368" spans="1:10" s="3" customFormat="1" ht="20.100000000000001" customHeight="1" x14ac:dyDescent="0.15">
      <c r="A368" s="8">
        <v>365</v>
      </c>
      <c r="B368" s="9" t="s">
        <v>814</v>
      </c>
      <c r="C368" s="9" t="s">
        <v>815</v>
      </c>
      <c r="D368" s="8"/>
      <c r="E368" s="8" t="s">
        <v>76</v>
      </c>
      <c r="F368" s="8">
        <v>10</v>
      </c>
      <c r="G368" s="8">
        <v>21</v>
      </c>
      <c r="H368" s="9">
        <f t="shared" si="6"/>
        <v>210</v>
      </c>
      <c r="I368" s="8"/>
      <c r="J368" s="46"/>
    </row>
    <row r="369" spans="1:10" s="3" customFormat="1" ht="20.100000000000001" customHeight="1" x14ac:dyDescent="0.15">
      <c r="A369" s="8">
        <v>366</v>
      </c>
      <c r="B369" s="9" t="s">
        <v>816</v>
      </c>
      <c r="C369" s="9" t="s">
        <v>817</v>
      </c>
      <c r="D369" s="8"/>
      <c r="E369" s="8" t="s">
        <v>15</v>
      </c>
      <c r="F369" s="8">
        <v>10</v>
      </c>
      <c r="G369" s="8">
        <v>15</v>
      </c>
      <c r="H369" s="9">
        <f t="shared" si="6"/>
        <v>150</v>
      </c>
      <c r="I369" s="8"/>
      <c r="J369" s="46"/>
    </row>
    <row r="370" spans="1:10" s="3" customFormat="1" ht="20.100000000000001" customHeight="1" x14ac:dyDescent="0.15">
      <c r="A370" s="8">
        <v>367</v>
      </c>
      <c r="B370" s="9" t="s">
        <v>818</v>
      </c>
      <c r="C370" s="9" t="s">
        <v>819</v>
      </c>
      <c r="D370" s="8"/>
      <c r="E370" s="8" t="s">
        <v>72</v>
      </c>
      <c r="F370" s="8">
        <v>50</v>
      </c>
      <c r="G370" s="8">
        <v>3</v>
      </c>
      <c r="H370" s="9">
        <f t="shared" si="6"/>
        <v>150</v>
      </c>
      <c r="I370" s="8"/>
      <c r="J370" s="46"/>
    </row>
    <row r="371" spans="1:10" s="3" customFormat="1" ht="20.100000000000001" customHeight="1" x14ac:dyDescent="0.15">
      <c r="A371" s="8">
        <v>368</v>
      </c>
      <c r="B371" s="9" t="s">
        <v>820</v>
      </c>
      <c r="C371" s="9" t="s">
        <v>683</v>
      </c>
      <c r="D371" s="8"/>
      <c r="E371" s="8" t="s">
        <v>72</v>
      </c>
      <c r="F371" s="8">
        <v>50</v>
      </c>
      <c r="G371" s="8">
        <v>25</v>
      </c>
      <c r="H371" s="9">
        <f t="shared" si="6"/>
        <v>1250</v>
      </c>
      <c r="I371" s="8"/>
      <c r="J371" s="46"/>
    </row>
    <row r="372" spans="1:10" s="3" customFormat="1" ht="20.100000000000001" customHeight="1" x14ac:dyDescent="0.15">
      <c r="A372" s="8">
        <v>369</v>
      </c>
      <c r="B372" s="9" t="s">
        <v>821</v>
      </c>
      <c r="C372" s="9" t="s">
        <v>822</v>
      </c>
      <c r="D372" s="8"/>
      <c r="E372" s="8" t="s">
        <v>15</v>
      </c>
      <c r="F372" s="8">
        <v>10</v>
      </c>
      <c r="G372" s="8">
        <v>13</v>
      </c>
      <c r="H372" s="9">
        <f t="shared" si="6"/>
        <v>130</v>
      </c>
      <c r="I372" s="8"/>
      <c r="J372" s="46"/>
    </row>
    <row r="373" spans="1:10" s="3" customFormat="1" ht="20.100000000000001" customHeight="1" x14ac:dyDescent="0.15">
      <c r="A373" s="8">
        <v>370</v>
      </c>
      <c r="B373" s="9" t="s">
        <v>823</v>
      </c>
      <c r="C373" s="9" t="s">
        <v>822</v>
      </c>
      <c r="D373" s="8"/>
      <c r="E373" s="8" t="s">
        <v>15</v>
      </c>
      <c r="F373" s="8">
        <v>10</v>
      </c>
      <c r="G373" s="8">
        <v>15</v>
      </c>
      <c r="H373" s="9">
        <f t="shared" si="6"/>
        <v>150</v>
      </c>
      <c r="I373" s="8"/>
      <c r="J373" s="46"/>
    </row>
    <row r="374" spans="1:10" s="3" customFormat="1" ht="20.100000000000001" customHeight="1" x14ac:dyDescent="0.15">
      <c r="A374" s="8">
        <v>371</v>
      </c>
      <c r="B374" s="9" t="s">
        <v>824</v>
      </c>
      <c r="C374" s="9"/>
      <c r="D374" s="8"/>
      <c r="E374" s="8" t="s">
        <v>76</v>
      </c>
      <c r="F374" s="8">
        <v>20</v>
      </c>
      <c r="G374" s="8">
        <v>2</v>
      </c>
      <c r="H374" s="9">
        <f t="shared" si="6"/>
        <v>40</v>
      </c>
      <c r="I374" s="8"/>
      <c r="J374" s="46"/>
    </row>
    <row r="375" spans="1:10" s="3" customFormat="1" ht="20.100000000000001" customHeight="1" x14ac:dyDescent="0.15">
      <c r="A375" s="8">
        <v>372</v>
      </c>
      <c r="B375" s="9" t="s">
        <v>825</v>
      </c>
      <c r="C375" s="9"/>
      <c r="D375" s="8"/>
      <c r="E375" s="8" t="s">
        <v>76</v>
      </c>
      <c r="F375" s="8">
        <v>100</v>
      </c>
      <c r="G375" s="8">
        <v>1</v>
      </c>
      <c r="H375" s="9">
        <f t="shared" si="6"/>
        <v>100</v>
      </c>
      <c r="I375" s="8"/>
      <c r="J375" s="46"/>
    </row>
    <row r="376" spans="1:10" s="3" customFormat="1" ht="20.100000000000001" customHeight="1" x14ac:dyDescent="0.15">
      <c r="A376" s="8">
        <v>373</v>
      </c>
      <c r="B376" s="9" t="s">
        <v>826</v>
      </c>
      <c r="C376" s="9" t="s">
        <v>568</v>
      </c>
      <c r="D376" s="8" t="s">
        <v>827</v>
      </c>
      <c r="E376" s="8" t="s">
        <v>203</v>
      </c>
      <c r="F376" s="8">
        <v>10</v>
      </c>
      <c r="G376" s="8">
        <v>9</v>
      </c>
      <c r="H376" s="9">
        <f t="shared" ref="H376:H404" si="7">G376*F376</f>
        <v>90</v>
      </c>
      <c r="I376" s="8"/>
      <c r="J376" s="46"/>
    </row>
    <row r="377" spans="1:10" s="3" customFormat="1" ht="20.100000000000001" customHeight="1" x14ac:dyDescent="0.15">
      <c r="A377" s="8">
        <v>374</v>
      </c>
      <c r="B377" s="8" t="s">
        <v>828</v>
      </c>
      <c r="C377" s="8" t="s">
        <v>829</v>
      </c>
      <c r="D377" s="8"/>
      <c r="E377" s="8" t="s">
        <v>72</v>
      </c>
      <c r="F377" s="8">
        <v>15</v>
      </c>
      <c r="G377" s="8">
        <v>30</v>
      </c>
      <c r="H377" s="9">
        <f t="shared" si="7"/>
        <v>450</v>
      </c>
      <c r="I377" s="8"/>
      <c r="J377" s="46"/>
    </row>
    <row r="378" spans="1:10" s="3" customFormat="1" ht="20.100000000000001" customHeight="1" x14ac:dyDescent="0.15">
      <c r="A378" s="8">
        <v>375</v>
      </c>
      <c r="B378" s="8" t="s">
        <v>830</v>
      </c>
      <c r="C378" s="8" t="s">
        <v>831</v>
      </c>
      <c r="D378" s="8"/>
      <c r="E378" s="8" t="s">
        <v>85</v>
      </c>
      <c r="F378" s="8">
        <v>30</v>
      </c>
      <c r="G378" s="8">
        <v>7.2</v>
      </c>
      <c r="H378" s="9">
        <f t="shared" si="7"/>
        <v>216</v>
      </c>
      <c r="I378" s="8"/>
      <c r="J378" s="46"/>
    </row>
    <row r="379" spans="1:10" s="3" customFormat="1" ht="20.100000000000001" customHeight="1" x14ac:dyDescent="0.15">
      <c r="A379" s="8">
        <v>376</v>
      </c>
      <c r="B379" s="8" t="s">
        <v>832</v>
      </c>
      <c r="C379" s="8" t="s">
        <v>833</v>
      </c>
      <c r="D379" s="8" t="s">
        <v>834</v>
      </c>
      <c r="E379" s="8" t="s">
        <v>85</v>
      </c>
      <c r="F379" s="8">
        <v>100</v>
      </c>
      <c r="G379" s="8">
        <v>5.7</v>
      </c>
      <c r="H379" s="9">
        <f t="shared" si="7"/>
        <v>570</v>
      </c>
      <c r="I379" s="8"/>
      <c r="J379" s="46"/>
    </row>
    <row r="380" spans="1:10" s="3" customFormat="1" ht="20.100000000000001" customHeight="1" x14ac:dyDescent="0.15">
      <c r="A380" s="8">
        <v>377</v>
      </c>
      <c r="B380" s="8" t="s">
        <v>835</v>
      </c>
      <c r="C380" s="8"/>
      <c r="D380" s="8"/>
      <c r="E380" s="8" t="s">
        <v>72</v>
      </c>
      <c r="F380" s="8">
        <v>40</v>
      </c>
      <c r="G380" s="8">
        <v>13</v>
      </c>
      <c r="H380" s="9">
        <f t="shared" si="7"/>
        <v>520</v>
      </c>
      <c r="I380" s="8"/>
      <c r="J380" s="46"/>
    </row>
    <row r="381" spans="1:10" s="3" customFormat="1" ht="20.100000000000001" customHeight="1" x14ac:dyDescent="0.15">
      <c r="A381" s="8">
        <v>378</v>
      </c>
      <c r="B381" s="8" t="s">
        <v>836</v>
      </c>
      <c r="C381" s="8" t="s">
        <v>837</v>
      </c>
      <c r="D381" s="8"/>
      <c r="E381" s="8" t="s">
        <v>50</v>
      </c>
      <c r="F381" s="8">
        <v>4</v>
      </c>
      <c r="G381" s="8">
        <v>26</v>
      </c>
      <c r="H381" s="9">
        <f t="shared" si="7"/>
        <v>104</v>
      </c>
      <c r="I381" s="8"/>
      <c r="J381" s="46"/>
    </row>
    <row r="382" spans="1:10" s="3" customFormat="1" ht="20.100000000000001" customHeight="1" x14ac:dyDescent="0.15">
      <c r="A382" s="8">
        <v>379</v>
      </c>
      <c r="B382" s="8" t="s">
        <v>838</v>
      </c>
      <c r="C382" s="8" t="s">
        <v>839</v>
      </c>
      <c r="D382" s="8"/>
      <c r="E382" s="8" t="s">
        <v>50</v>
      </c>
      <c r="F382" s="8">
        <v>4</v>
      </c>
      <c r="G382" s="8">
        <v>35</v>
      </c>
      <c r="H382" s="9">
        <f t="shared" si="7"/>
        <v>140</v>
      </c>
      <c r="I382" s="8"/>
      <c r="J382" s="46"/>
    </row>
    <row r="383" spans="1:10" s="3" customFormat="1" ht="54" customHeight="1" x14ac:dyDescent="0.15">
      <c r="A383" s="8">
        <v>380</v>
      </c>
      <c r="B383" s="8" t="s">
        <v>840</v>
      </c>
      <c r="C383" s="9" t="s">
        <v>841</v>
      </c>
      <c r="D383" s="8" t="s">
        <v>842</v>
      </c>
      <c r="E383" s="8" t="s">
        <v>72</v>
      </c>
      <c r="F383" s="8">
        <v>20</v>
      </c>
      <c r="G383" s="8">
        <v>19.5</v>
      </c>
      <c r="H383" s="9">
        <f t="shared" si="7"/>
        <v>390</v>
      </c>
      <c r="I383" s="8"/>
      <c r="J383" s="46"/>
    </row>
    <row r="384" spans="1:10" s="3" customFormat="1" ht="44.1" customHeight="1" x14ac:dyDescent="0.15">
      <c r="A384" s="8">
        <v>381</v>
      </c>
      <c r="B384" s="8" t="s">
        <v>843</v>
      </c>
      <c r="C384" s="9" t="s">
        <v>844</v>
      </c>
      <c r="D384" s="8" t="s">
        <v>845</v>
      </c>
      <c r="E384" s="8" t="s">
        <v>72</v>
      </c>
      <c r="F384" s="8">
        <v>40</v>
      </c>
      <c r="G384" s="8">
        <v>12</v>
      </c>
      <c r="H384" s="9">
        <f t="shared" si="7"/>
        <v>480</v>
      </c>
      <c r="I384" s="8"/>
      <c r="J384" s="46"/>
    </row>
    <row r="385" spans="1:10" s="3" customFormat="1" ht="48" customHeight="1" x14ac:dyDescent="0.15">
      <c r="A385" s="8">
        <v>382</v>
      </c>
      <c r="B385" s="9" t="s">
        <v>846</v>
      </c>
      <c r="C385" s="9" t="s">
        <v>847</v>
      </c>
      <c r="D385" s="8" t="s">
        <v>845</v>
      </c>
      <c r="E385" s="8" t="s">
        <v>72</v>
      </c>
      <c r="F385" s="8">
        <v>40</v>
      </c>
      <c r="G385" s="8">
        <v>19.5</v>
      </c>
      <c r="H385" s="9">
        <f t="shared" si="7"/>
        <v>780</v>
      </c>
      <c r="I385" s="8"/>
      <c r="J385" s="46"/>
    </row>
    <row r="386" spans="1:10" s="3" customFormat="1" ht="50.1" customHeight="1" x14ac:dyDescent="0.15">
      <c r="A386" s="8">
        <v>383</v>
      </c>
      <c r="B386" s="9" t="s">
        <v>848</v>
      </c>
      <c r="C386" s="9" t="s">
        <v>849</v>
      </c>
      <c r="D386" s="9" t="str">
        <f>_xlfn.DISPIMG("ID_3665EBA6EFF24EE6AC09C706582AB8B3",1)</f>
        <v>=DISPIMG("ID_3665EBA6EFF24EE6AC09C706582AB8B3",1)</v>
      </c>
      <c r="E386" s="9" t="s">
        <v>180</v>
      </c>
      <c r="F386" s="9">
        <v>30</v>
      </c>
      <c r="G386" s="9">
        <v>28</v>
      </c>
      <c r="H386" s="9">
        <f t="shared" si="7"/>
        <v>840</v>
      </c>
      <c r="I386" s="8"/>
      <c r="J386" s="46"/>
    </row>
    <row r="387" spans="1:10" s="4" customFormat="1" ht="50.1" customHeight="1" x14ac:dyDescent="0.15">
      <c r="A387" s="8">
        <v>384</v>
      </c>
      <c r="B387" s="9" t="s">
        <v>850</v>
      </c>
      <c r="C387" s="9" t="s">
        <v>851</v>
      </c>
      <c r="D387" s="9" t="str">
        <f>_xlfn.DISPIMG("ID_DEE53E03CA5245BCB755AFD5F5E234BD",1)</f>
        <v>=DISPIMG("ID_DEE53E03CA5245BCB755AFD5F5E234BD",1)</v>
      </c>
      <c r="E387" s="9" t="s">
        <v>25</v>
      </c>
      <c r="F387" s="9">
        <v>5</v>
      </c>
      <c r="G387" s="9">
        <v>40</v>
      </c>
      <c r="H387" s="9">
        <f t="shared" si="7"/>
        <v>200</v>
      </c>
      <c r="I387" s="27"/>
      <c r="J387" s="46"/>
    </row>
    <row r="388" spans="1:10" s="4" customFormat="1" ht="50.1" customHeight="1" x14ac:dyDescent="0.15">
      <c r="A388" s="8">
        <v>385</v>
      </c>
      <c r="B388" s="9" t="s">
        <v>852</v>
      </c>
      <c r="C388" s="9" t="s">
        <v>853</v>
      </c>
      <c r="D388" s="9" t="str">
        <f>_xlfn.DISPIMG("ID_B775F6853C6B44EE921A8847C77499A6",1)</f>
        <v>=DISPIMG("ID_B775F6853C6B44EE921A8847C77499A6",1)</v>
      </c>
      <c r="E388" s="9" t="s">
        <v>76</v>
      </c>
      <c r="F388" s="9">
        <v>10</v>
      </c>
      <c r="G388" s="9">
        <v>16</v>
      </c>
      <c r="H388" s="9">
        <f t="shared" si="7"/>
        <v>160</v>
      </c>
      <c r="I388" s="27"/>
      <c r="J388" s="46"/>
    </row>
    <row r="389" spans="1:10" s="4" customFormat="1" ht="50.1" customHeight="1" x14ac:dyDescent="0.15">
      <c r="A389" s="8">
        <v>386</v>
      </c>
      <c r="B389" s="9" t="s">
        <v>854</v>
      </c>
      <c r="C389" s="9" t="s">
        <v>855</v>
      </c>
      <c r="D389" s="9" t="str">
        <f>_xlfn.DISPIMG("ID_9B8F08450AAB4BC08A11AB84F94542C0",1)</f>
        <v>=DISPIMG("ID_9B8F08450AAB4BC08A11AB84F94542C0",1)</v>
      </c>
      <c r="E389" s="9" t="s">
        <v>120</v>
      </c>
      <c r="F389" s="9">
        <v>15</v>
      </c>
      <c r="G389" s="9">
        <v>50</v>
      </c>
      <c r="H389" s="9">
        <f t="shared" si="7"/>
        <v>750</v>
      </c>
      <c r="I389" s="27"/>
      <c r="J389" s="46"/>
    </row>
    <row r="390" spans="1:10" s="4" customFormat="1" ht="42.95" customHeight="1" x14ac:dyDescent="0.15">
      <c r="A390" s="8">
        <v>387</v>
      </c>
      <c r="B390" s="9" t="s">
        <v>856</v>
      </c>
      <c r="C390" s="9" t="s">
        <v>857</v>
      </c>
      <c r="D390" s="9"/>
      <c r="E390" s="9" t="s">
        <v>120</v>
      </c>
      <c r="F390" s="9">
        <v>15</v>
      </c>
      <c r="G390" s="9">
        <v>50</v>
      </c>
      <c r="H390" s="9">
        <f t="shared" si="7"/>
        <v>750</v>
      </c>
      <c r="I390" s="27"/>
      <c r="J390" s="46"/>
    </row>
    <row r="391" spans="1:10" s="4" customFormat="1" ht="69.95" customHeight="1" x14ac:dyDescent="0.15">
      <c r="A391" s="8">
        <v>388</v>
      </c>
      <c r="B391" s="9" t="s">
        <v>858</v>
      </c>
      <c r="C391" s="8" t="s">
        <v>859</v>
      </c>
      <c r="D391" s="9" t="s">
        <v>860</v>
      </c>
      <c r="E391" s="9" t="s">
        <v>120</v>
      </c>
      <c r="F391" s="9">
        <v>10</v>
      </c>
      <c r="G391" s="9">
        <v>40</v>
      </c>
      <c r="H391" s="9">
        <f t="shared" si="7"/>
        <v>400</v>
      </c>
      <c r="I391" s="27"/>
      <c r="J391" s="46"/>
    </row>
    <row r="392" spans="1:10" s="4" customFormat="1" ht="69.95" customHeight="1" x14ac:dyDescent="0.15">
      <c r="A392" s="8">
        <v>389</v>
      </c>
      <c r="B392" s="9" t="s">
        <v>861</v>
      </c>
      <c r="C392" s="9" t="s">
        <v>862</v>
      </c>
      <c r="D392" s="9" t="s">
        <v>863</v>
      </c>
      <c r="E392" s="9" t="s">
        <v>120</v>
      </c>
      <c r="F392" s="9">
        <v>10</v>
      </c>
      <c r="G392" s="9">
        <v>60</v>
      </c>
      <c r="H392" s="9">
        <f t="shared" si="7"/>
        <v>600</v>
      </c>
      <c r="I392" s="27"/>
      <c r="J392" s="46"/>
    </row>
    <row r="393" spans="1:10" s="4" customFormat="1" ht="69.95" customHeight="1" x14ac:dyDescent="0.15">
      <c r="A393" s="8">
        <v>390</v>
      </c>
      <c r="B393" s="9" t="s">
        <v>864</v>
      </c>
      <c r="C393" s="8" t="s">
        <v>865</v>
      </c>
      <c r="D393" s="9" t="s">
        <v>866</v>
      </c>
      <c r="E393" s="9" t="s">
        <v>120</v>
      </c>
      <c r="F393" s="9">
        <v>10</v>
      </c>
      <c r="G393" s="9">
        <v>50</v>
      </c>
      <c r="H393" s="9">
        <f t="shared" si="7"/>
        <v>500</v>
      </c>
      <c r="I393" s="27"/>
      <c r="J393" s="46"/>
    </row>
    <row r="394" spans="1:10" s="4" customFormat="1" ht="69.95" customHeight="1" x14ac:dyDescent="0.15">
      <c r="A394" s="8">
        <v>391</v>
      </c>
      <c r="B394" s="9" t="s">
        <v>867</v>
      </c>
      <c r="C394" s="8" t="s">
        <v>868</v>
      </c>
      <c r="D394" s="9" t="s">
        <v>869</v>
      </c>
      <c r="E394" s="9" t="s">
        <v>120</v>
      </c>
      <c r="F394" s="9">
        <v>10</v>
      </c>
      <c r="G394" s="9">
        <v>50</v>
      </c>
      <c r="H394" s="9">
        <f t="shared" si="7"/>
        <v>500</v>
      </c>
      <c r="I394" s="27"/>
      <c r="J394" s="46"/>
    </row>
    <row r="395" spans="1:10" s="4" customFormat="1" ht="99.95" customHeight="1" x14ac:dyDescent="0.15">
      <c r="A395" s="8">
        <v>392</v>
      </c>
      <c r="B395" s="8" t="s">
        <v>870</v>
      </c>
      <c r="C395" s="8" t="s">
        <v>871</v>
      </c>
      <c r="D395" s="32" t="s">
        <v>872</v>
      </c>
      <c r="E395" s="8" t="s">
        <v>120</v>
      </c>
      <c r="F395" s="8">
        <v>20</v>
      </c>
      <c r="G395" s="8">
        <v>60</v>
      </c>
      <c r="H395" s="9">
        <f t="shared" si="7"/>
        <v>1200</v>
      </c>
      <c r="I395" s="27"/>
      <c r="J395" s="46"/>
    </row>
    <row r="396" spans="1:10" s="4" customFormat="1" ht="99.95" customHeight="1" x14ac:dyDescent="0.15">
      <c r="A396" s="8">
        <v>393</v>
      </c>
      <c r="B396" s="8" t="s">
        <v>873</v>
      </c>
      <c r="C396" s="8" t="s">
        <v>874</v>
      </c>
      <c r="D396" s="32" t="s">
        <v>875</v>
      </c>
      <c r="E396" s="8" t="s">
        <v>15</v>
      </c>
      <c r="F396" s="8">
        <v>20</v>
      </c>
      <c r="G396" s="8">
        <v>56</v>
      </c>
      <c r="H396" s="9">
        <f t="shared" si="7"/>
        <v>1120</v>
      </c>
      <c r="I396" s="27"/>
      <c r="J396" s="46"/>
    </row>
    <row r="397" spans="1:10" s="4" customFormat="1" ht="99.95" customHeight="1" x14ac:dyDescent="0.15">
      <c r="A397" s="8">
        <v>394</v>
      </c>
      <c r="B397" s="8" t="s">
        <v>876</v>
      </c>
      <c r="C397" s="8" t="s">
        <v>877</v>
      </c>
      <c r="D397" s="32" t="s">
        <v>878</v>
      </c>
      <c r="E397" s="8" t="s">
        <v>120</v>
      </c>
      <c r="F397" s="8">
        <v>20</v>
      </c>
      <c r="G397" s="8">
        <v>40</v>
      </c>
      <c r="H397" s="9">
        <f t="shared" si="7"/>
        <v>800</v>
      </c>
      <c r="I397" s="27"/>
      <c r="J397" s="46"/>
    </row>
    <row r="398" spans="1:10" s="4" customFormat="1" ht="50.1" customHeight="1" x14ac:dyDescent="0.15">
      <c r="A398" s="8">
        <v>395</v>
      </c>
      <c r="B398" s="8" t="s">
        <v>879</v>
      </c>
      <c r="C398" s="9" t="s">
        <v>880</v>
      </c>
      <c r="D398" s="27" t="str">
        <f>_xlfn.DISPIMG("ID_8AC045C979DE4F86BBA9994038805C7E",1)</f>
        <v>=DISPIMG("ID_8AC045C979DE4F86BBA9994038805C7E",1)</v>
      </c>
      <c r="E398" s="8" t="s">
        <v>76</v>
      </c>
      <c r="F398" s="8">
        <v>6</v>
      </c>
      <c r="G398" s="8">
        <v>4</v>
      </c>
      <c r="H398" s="9">
        <f t="shared" si="7"/>
        <v>24</v>
      </c>
      <c r="I398" s="27"/>
      <c r="J398" s="46"/>
    </row>
    <row r="399" spans="1:10" s="4" customFormat="1" ht="50.1" customHeight="1" x14ac:dyDescent="0.15">
      <c r="A399" s="8">
        <v>396</v>
      </c>
      <c r="B399" s="8" t="s">
        <v>881</v>
      </c>
      <c r="C399" s="8" t="s">
        <v>882</v>
      </c>
      <c r="D399" s="27" t="str">
        <f>_xlfn.DISPIMG("ID_7A823DF843C348EF9EFF4420B4DA377E",1)</f>
        <v>=DISPIMG("ID_7A823DF843C348EF9EFF4420B4DA377E",1)</v>
      </c>
      <c r="E399" s="8" t="s">
        <v>85</v>
      </c>
      <c r="F399" s="8">
        <v>6</v>
      </c>
      <c r="G399" s="8">
        <v>18</v>
      </c>
      <c r="H399" s="9">
        <f t="shared" si="7"/>
        <v>108</v>
      </c>
      <c r="I399" s="27"/>
      <c r="J399" s="46"/>
    </row>
    <row r="400" spans="1:10" s="4" customFormat="1" ht="50.1" customHeight="1" x14ac:dyDescent="0.15">
      <c r="A400" s="8">
        <v>397</v>
      </c>
      <c r="B400" s="8" t="s">
        <v>883</v>
      </c>
      <c r="C400" s="8" t="s">
        <v>884</v>
      </c>
      <c r="D400" s="27" t="str">
        <f>_xlfn.DISPIMG("ID_0DCAA28D4BF6486D8A52217FD17A79B1",1)</f>
        <v>=DISPIMG("ID_0DCAA28D4BF6486D8A52217FD17A79B1",1)</v>
      </c>
      <c r="E400" s="8" t="s">
        <v>203</v>
      </c>
      <c r="F400" s="8">
        <v>2</v>
      </c>
      <c r="G400" s="8">
        <v>25</v>
      </c>
      <c r="H400" s="9">
        <f t="shared" si="7"/>
        <v>50</v>
      </c>
      <c r="I400" s="27"/>
      <c r="J400" s="46"/>
    </row>
    <row r="401" spans="1:10" s="4" customFormat="1" ht="50.1" customHeight="1" x14ac:dyDescent="0.15">
      <c r="A401" s="8">
        <v>398</v>
      </c>
      <c r="B401" s="8" t="s">
        <v>885</v>
      </c>
      <c r="C401" s="8" t="s">
        <v>886</v>
      </c>
      <c r="D401" s="27" t="str">
        <f>_xlfn.DISPIMG("ID_7742A22815F7475AAB3738C50AEFD972",1)</f>
        <v>=DISPIMG("ID_7742A22815F7475AAB3738C50AEFD972",1)</v>
      </c>
      <c r="E401" s="8" t="s">
        <v>203</v>
      </c>
      <c r="F401" s="8">
        <v>4</v>
      </c>
      <c r="G401" s="8">
        <v>25</v>
      </c>
      <c r="H401" s="9">
        <f t="shared" si="7"/>
        <v>100</v>
      </c>
      <c r="I401" s="27"/>
      <c r="J401" s="46"/>
    </row>
    <row r="402" spans="1:10" s="4" customFormat="1" ht="50.1" customHeight="1" x14ac:dyDescent="0.15">
      <c r="A402" s="8">
        <v>399</v>
      </c>
      <c r="B402" s="8" t="s">
        <v>887</v>
      </c>
      <c r="C402" s="8" t="s">
        <v>888</v>
      </c>
      <c r="D402" s="27" t="str">
        <f>_xlfn.DISPIMG("ID_4C38344944AC4FB1A1E19D1687B9C1CD",1)</f>
        <v>=DISPIMG("ID_4C38344944AC4FB1A1E19D1687B9C1CD",1)</v>
      </c>
      <c r="E402" s="8" t="s">
        <v>359</v>
      </c>
      <c r="F402" s="8">
        <v>1</v>
      </c>
      <c r="G402" s="8">
        <v>176</v>
      </c>
      <c r="H402" s="9">
        <f t="shared" si="7"/>
        <v>176</v>
      </c>
      <c r="I402" s="27"/>
      <c r="J402" s="46"/>
    </row>
    <row r="403" spans="1:10" s="4" customFormat="1" ht="50.1" customHeight="1" x14ac:dyDescent="0.15">
      <c r="A403" s="8">
        <v>400</v>
      </c>
      <c r="B403" s="8" t="s">
        <v>889</v>
      </c>
      <c r="C403" s="9" t="s">
        <v>890</v>
      </c>
      <c r="D403" s="27" t="str">
        <f>_xlfn.DISPIMG("ID_7055219412C74D5B9A8A6C25F50E582D",1)</f>
        <v>=DISPIMG("ID_7055219412C74D5B9A8A6C25F50E582D",1)</v>
      </c>
      <c r="E403" s="8" t="s">
        <v>359</v>
      </c>
      <c r="F403" s="8">
        <v>1</v>
      </c>
      <c r="G403" s="8">
        <v>530</v>
      </c>
      <c r="H403" s="9">
        <f t="shared" si="7"/>
        <v>530</v>
      </c>
      <c r="I403" s="27"/>
      <c r="J403" s="46"/>
    </row>
    <row r="404" spans="1:10" s="4" customFormat="1" ht="50.1" customHeight="1" x14ac:dyDescent="0.15">
      <c r="A404" s="8">
        <v>401</v>
      </c>
      <c r="B404" s="8" t="s">
        <v>891</v>
      </c>
      <c r="C404" s="8" t="s">
        <v>892</v>
      </c>
      <c r="D404" s="8" t="str">
        <f>_xlfn.DISPIMG("ID_309FD7D4FD2242FBA60C1A597221C225",1)</f>
        <v>=DISPIMG("ID_309FD7D4FD2242FBA60C1A597221C225",1)</v>
      </c>
      <c r="E404" s="8" t="s">
        <v>120</v>
      </c>
      <c r="F404" s="8">
        <v>10</v>
      </c>
      <c r="G404" s="8">
        <v>10</v>
      </c>
      <c r="H404" s="9">
        <f t="shared" si="7"/>
        <v>100</v>
      </c>
      <c r="I404" s="27"/>
      <c r="J404" s="47"/>
    </row>
    <row r="405" spans="1:10" ht="18.95" customHeight="1" x14ac:dyDescent="0.15">
      <c r="A405" s="40" t="s">
        <v>9</v>
      </c>
      <c r="B405" s="41"/>
      <c r="C405" s="41"/>
      <c r="D405" s="41"/>
      <c r="E405" s="41"/>
      <c r="F405" s="41"/>
      <c r="G405" s="42"/>
      <c r="H405" s="35">
        <f>SUM(H4:H404)</f>
        <v>171857</v>
      </c>
      <c r="I405" s="36"/>
      <c r="J405" s="37"/>
    </row>
  </sheetData>
  <mergeCells count="9">
    <mergeCell ref="A1:J1"/>
    <mergeCell ref="A2:J2"/>
    <mergeCell ref="A405:G405"/>
    <mergeCell ref="I153:I219"/>
    <mergeCell ref="I220:I247"/>
    <mergeCell ref="J4:J114"/>
    <mergeCell ref="J115:J152"/>
    <mergeCell ref="J153:J247"/>
    <mergeCell ref="J248:J404"/>
  </mergeCells>
  <phoneticPr fontId="11" type="noConversion"/>
  <pageMargins left="0.59027777777777801" right="0.59027777777777801" top="0.78680555555555598" bottom="0.78680555555555598" header="0.5" footer="0.5"/>
  <pageSetup paperSize="9" scale="65" fitToHeight="0"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vt:i4>
      </vt:variant>
    </vt:vector>
  </HeadingPairs>
  <TitlesOfParts>
    <vt:vector size="1" baseType="lpstr">
      <vt:lpstr>旅游商务系（A标）</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scdev</dc:creator>
  <cp:lastModifiedBy>xtzj</cp:lastModifiedBy>
  <dcterms:created xsi:type="dcterms:W3CDTF">2024-10-10T01:48:48Z</dcterms:created>
  <dcterms:modified xsi:type="dcterms:W3CDTF">2024-10-10T05:19:54Z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9BEC70AA1665469ABDA94E9866F22FDA_11</vt:lpwstr>
  </property>
  <property fmtid="{D5CDD505-2E9C-101B-9397-08002B2CF9AE}" pid="3" name="KSOProductBuildVer">
    <vt:lpwstr>2052-12.1.0.16364</vt:lpwstr>
  </property>
</Properties>
</file>